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dimitrova\Documents\V A L E R I Y A\2026 Godina\PROGRAMEN budjet - OTCHET 2026\30.06.2026 г\"/>
    </mc:Choice>
  </mc:AlternateContent>
  <xr:revisionPtr revIDLastSave="0" documentId="13_ncr:1_{95C0AE36-82A0-419A-B5BA-C38D471BE8EB}" xr6:coauthVersionLast="47" xr6:coauthVersionMax="47" xr10:uidLastSave="{00000000-0000-0000-0000-000000000000}"/>
  <bookViews>
    <workbookView xWindow="780" yWindow="495" windowWidth="13875" windowHeight="14850" tabRatio="892" activeTab="5" xr2:uid="{00000000-000D-0000-FFFF-FFFF00000000}"/>
  </bookViews>
  <sheets>
    <sheet name="политики+програми" sheetId="2" r:id="rId1"/>
    <sheet name="Програми - ОБЩО" sheetId="1" r:id="rId2"/>
    <sheet name="Програма 1" sheetId="3" r:id="rId3"/>
    <sheet name="Програма 2" sheetId="4" r:id="rId4"/>
    <sheet name="Програма 3" sheetId="5" r:id="rId5"/>
    <sheet name="Програма 4" sheetId="6" r:id="rId6"/>
    <sheet name="Програма 5" sheetId="7" r:id="rId7"/>
    <sheet name="Програма 6" sheetId="8" r:id="rId8"/>
    <sheet name="Програма 7" sheetId="9" r:id="rId9"/>
    <sheet name="Програма 8" sheetId="10" r:id="rId10"/>
    <sheet name="Програма 9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6" l="1"/>
  <c r="F40" i="10" l="1"/>
  <c r="F13" i="11"/>
  <c r="F13" i="10"/>
  <c r="F13" i="9"/>
  <c r="F13" i="8"/>
  <c r="F22" i="6"/>
  <c r="F13" i="5"/>
  <c r="F13" i="4"/>
  <c r="F13" i="3"/>
  <c r="C21" i="1" l="1"/>
  <c r="D21" i="1"/>
  <c r="E21" i="1"/>
  <c r="F21" i="1"/>
  <c r="G21" i="1"/>
  <c r="H21" i="1"/>
  <c r="E22" i="6" l="1"/>
  <c r="H14" i="1" l="1"/>
  <c r="G14" i="1"/>
  <c r="F14" i="1"/>
  <c r="E14" i="1"/>
  <c r="D14" i="1"/>
  <c r="C14" i="1"/>
  <c r="H13" i="1"/>
  <c r="G13" i="1"/>
  <c r="F13" i="1"/>
  <c r="E13" i="1"/>
  <c r="D13" i="1"/>
  <c r="C13" i="1"/>
  <c r="H12" i="1"/>
  <c r="G12" i="1"/>
  <c r="F12" i="1"/>
  <c r="E12" i="1"/>
  <c r="D12" i="1"/>
  <c r="C12" i="1"/>
  <c r="H40" i="1"/>
  <c r="G40" i="1"/>
  <c r="F40" i="1"/>
  <c r="E40" i="1"/>
  <c r="D40" i="1"/>
  <c r="C40" i="1"/>
  <c r="C19" i="1"/>
  <c r="D19" i="1"/>
  <c r="E19" i="1"/>
  <c r="F19" i="1"/>
  <c r="G19" i="1"/>
  <c r="H19" i="1"/>
  <c r="C20" i="1"/>
  <c r="D20" i="1"/>
  <c r="E20" i="1"/>
  <c r="F20" i="1"/>
  <c r="G20" i="1"/>
  <c r="H20" i="1"/>
  <c r="C22" i="1"/>
  <c r="D22" i="1"/>
  <c r="E22" i="1"/>
  <c r="F22" i="1"/>
  <c r="G22" i="1"/>
  <c r="H22" i="1"/>
  <c r="C23" i="1"/>
  <c r="D23" i="1"/>
  <c r="E23" i="1"/>
  <c r="F23" i="1"/>
  <c r="G23" i="1"/>
  <c r="H23" i="1"/>
  <c r="C24" i="1"/>
  <c r="D24" i="1"/>
  <c r="E24" i="1"/>
  <c r="F24" i="1"/>
  <c r="G24" i="1"/>
  <c r="H24" i="1"/>
  <c r="C25" i="1"/>
  <c r="D25" i="1"/>
  <c r="E25" i="1"/>
  <c r="F25" i="1"/>
  <c r="G25" i="1"/>
  <c r="H25" i="1"/>
  <c r="C26" i="1"/>
  <c r="D26" i="1"/>
  <c r="E26" i="1"/>
  <c r="F26" i="1"/>
  <c r="G26" i="1"/>
  <c r="H26" i="1"/>
  <c r="C27" i="1"/>
  <c r="D27" i="1"/>
  <c r="E27" i="1"/>
  <c r="F27" i="1"/>
  <c r="G27" i="1"/>
  <c r="H27" i="1"/>
  <c r="C28" i="1"/>
  <c r="D28" i="1"/>
  <c r="E28" i="1"/>
  <c r="F28" i="1"/>
  <c r="G28" i="1"/>
  <c r="H28" i="1"/>
  <c r="C29" i="1"/>
  <c r="D29" i="1"/>
  <c r="E29" i="1"/>
  <c r="F29" i="1"/>
  <c r="G29" i="1"/>
  <c r="H29" i="1"/>
  <c r="C30" i="1"/>
  <c r="D30" i="1"/>
  <c r="E30" i="1"/>
  <c r="F30" i="1"/>
  <c r="G30" i="1"/>
  <c r="H30" i="1"/>
  <c r="C31" i="1"/>
  <c r="D31" i="1"/>
  <c r="E31" i="1"/>
  <c r="F31" i="1"/>
  <c r="G31" i="1"/>
  <c r="H31" i="1"/>
  <c r="C32" i="1"/>
  <c r="D32" i="1"/>
  <c r="E32" i="1"/>
  <c r="F32" i="1"/>
  <c r="G32" i="1"/>
  <c r="H32" i="1"/>
  <c r="C33" i="1"/>
  <c r="D33" i="1"/>
  <c r="E33" i="1"/>
  <c r="F33" i="1"/>
  <c r="G33" i="1"/>
  <c r="H33" i="1"/>
  <c r="C34" i="1"/>
  <c r="D34" i="1"/>
  <c r="E34" i="1"/>
  <c r="F34" i="1"/>
  <c r="G34" i="1"/>
  <c r="H34" i="1"/>
  <c r="C35" i="1"/>
  <c r="D35" i="1"/>
  <c r="E35" i="1"/>
  <c r="F35" i="1"/>
  <c r="G35" i="1"/>
  <c r="H35" i="1"/>
  <c r="C36" i="1"/>
  <c r="D36" i="1"/>
  <c r="E36" i="1"/>
  <c r="F36" i="1"/>
  <c r="G36" i="1"/>
  <c r="H36" i="1"/>
  <c r="D18" i="1"/>
  <c r="E18" i="1"/>
  <c r="F18" i="1"/>
  <c r="G18" i="1"/>
  <c r="H18" i="1"/>
  <c r="C18" i="1"/>
  <c r="H16" i="11"/>
  <c r="G16" i="11"/>
  <c r="F16" i="11"/>
  <c r="E16" i="11"/>
  <c r="D16" i="11"/>
  <c r="C16" i="11"/>
  <c r="H10" i="11"/>
  <c r="G10" i="11"/>
  <c r="F10" i="11"/>
  <c r="E10" i="11"/>
  <c r="D10" i="11"/>
  <c r="C10" i="11"/>
  <c r="H16" i="10"/>
  <c r="G16" i="10"/>
  <c r="F16" i="10"/>
  <c r="E16" i="10"/>
  <c r="D16" i="10"/>
  <c r="D38" i="10" s="1"/>
  <c r="D27" i="2" s="1"/>
  <c r="C16" i="10"/>
  <c r="H10" i="10"/>
  <c r="G10" i="10"/>
  <c r="F10" i="10"/>
  <c r="E10" i="10"/>
  <c r="D10" i="10"/>
  <c r="C10" i="10"/>
  <c r="H16" i="9"/>
  <c r="G16" i="9"/>
  <c r="F16" i="9"/>
  <c r="E16" i="9"/>
  <c r="D16" i="9"/>
  <c r="C16" i="9"/>
  <c r="H10" i="9"/>
  <c r="G10" i="9"/>
  <c r="F10" i="9"/>
  <c r="E10" i="9"/>
  <c r="D10" i="9"/>
  <c r="C10" i="9"/>
  <c r="H16" i="8"/>
  <c r="G16" i="8"/>
  <c r="F16" i="8"/>
  <c r="E16" i="8"/>
  <c r="D16" i="8"/>
  <c r="C16" i="8"/>
  <c r="H10" i="8"/>
  <c r="G10" i="8"/>
  <c r="F10" i="8"/>
  <c r="E10" i="8"/>
  <c r="D10" i="8"/>
  <c r="C10" i="8"/>
  <c r="H16" i="7"/>
  <c r="G16" i="7"/>
  <c r="F16" i="7"/>
  <c r="E16" i="7"/>
  <c r="D16" i="7"/>
  <c r="C16" i="7"/>
  <c r="H10" i="7"/>
  <c r="G10" i="7"/>
  <c r="F10" i="7"/>
  <c r="E10" i="7"/>
  <c r="D10" i="7"/>
  <c r="C10" i="7"/>
  <c r="H16" i="6"/>
  <c r="G16" i="6"/>
  <c r="F16" i="6"/>
  <c r="E16" i="6"/>
  <c r="D16" i="6"/>
  <c r="C16" i="6"/>
  <c r="H10" i="6"/>
  <c r="G10" i="6"/>
  <c r="F10" i="6"/>
  <c r="E10" i="6"/>
  <c r="D10" i="6"/>
  <c r="C10" i="6"/>
  <c r="H16" i="5"/>
  <c r="G16" i="5"/>
  <c r="F16" i="5"/>
  <c r="E16" i="5"/>
  <c r="D16" i="5"/>
  <c r="C16" i="5"/>
  <c r="H10" i="5"/>
  <c r="G10" i="5"/>
  <c r="F10" i="5"/>
  <c r="E10" i="5"/>
  <c r="D10" i="5"/>
  <c r="C10" i="5"/>
  <c r="H16" i="4"/>
  <c r="G16" i="4"/>
  <c r="F16" i="4"/>
  <c r="E16" i="4"/>
  <c r="D16" i="4"/>
  <c r="C16" i="4"/>
  <c r="H10" i="4"/>
  <c r="G10" i="4"/>
  <c r="F10" i="4"/>
  <c r="E10" i="4"/>
  <c r="D10" i="4"/>
  <c r="C10" i="4"/>
  <c r="H16" i="3"/>
  <c r="G16" i="3"/>
  <c r="F16" i="3"/>
  <c r="E16" i="3"/>
  <c r="D16" i="3"/>
  <c r="C16" i="3"/>
  <c r="H10" i="3"/>
  <c r="G10" i="3"/>
  <c r="F10" i="3"/>
  <c r="E10" i="3"/>
  <c r="D10" i="3"/>
  <c r="C10" i="3"/>
  <c r="E38" i="5" l="1"/>
  <c r="E18" i="2" s="1"/>
  <c r="E17" i="2" s="1"/>
  <c r="C38" i="3"/>
  <c r="C15" i="2" s="1"/>
  <c r="D38" i="3"/>
  <c r="D15" i="2" s="1"/>
  <c r="F38" i="6"/>
  <c r="F20" i="2" s="1"/>
  <c r="F19" i="2" s="1"/>
  <c r="F38" i="10"/>
  <c r="F27" i="2" s="1"/>
  <c r="C38" i="5"/>
  <c r="C18" i="2" s="1"/>
  <c r="C17" i="2" s="1"/>
  <c r="G38" i="6"/>
  <c r="G20" i="2" s="1"/>
  <c r="G19" i="2" s="1"/>
  <c r="C38" i="9"/>
  <c r="C25" i="2" s="1"/>
  <c r="D38" i="5"/>
  <c r="D18" i="2" s="1"/>
  <c r="D17" i="2" s="1"/>
  <c r="H38" i="6"/>
  <c r="H20" i="2" s="1"/>
  <c r="H19" i="2" s="1"/>
  <c r="E38" i="3"/>
  <c r="E15" i="2" s="1"/>
  <c r="E38" i="11"/>
  <c r="E28" i="2" s="1"/>
  <c r="C38" i="10"/>
  <c r="C27" i="2" s="1"/>
  <c r="G38" i="3"/>
  <c r="G15" i="2" s="1"/>
  <c r="C38" i="6"/>
  <c r="C20" i="2" s="1"/>
  <c r="C19" i="2" s="1"/>
  <c r="G38" i="7"/>
  <c r="G22" i="2" s="1"/>
  <c r="G21" i="2" s="1"/>
  <c r="F38" i="11"/>
  <c r="F28" i="2" s="1"/>
  <c r="E38" i="6"/>
  <c r="E20" i="2" s="1"/>
  <c r="E19" i="2" s="1"/>
  <c r="E38" i="10"/>
  <c r="E27" i="2" s="1"/>
  <c r="H38" i="11"/>
  <c r="H28" i="2" s="1"/>
  <c r="D38" i="7"/>
  <c r="D22" i="2" s="1"/>
  <c r="D21" i="2" s="1"/>
  <c r="H38" i="8"/>
  <c r="H24" i="2" s="1"/>
  <c r="H23" i="2" s="1"/>
  <c r="C38" i="11"/>
  <c r="C28" i="2" s="1"/>
  <c r="E38" i="7"/>
  <c r="E22" i="2" s="1"/>
  <c r="E21" i="2" s="1"/>
  <c r="D38" i="11"/>
  <c r="D28" i="2" s="1"/>
  <c r="D26" i="2" s="1"/>
  <c r="H38" i="3"/>
  <c r="H15" i="2" s="1"/>
  <c r="D38" i="6"/>
  <c r="D20" i="2" s="1"/>
  <c r="D19" i="2" s="1"/>
  <c r="H38" i="7"/>
  <c r="H22" i="2" s="1"/>
  <c r="H21" i="2" s="1"/>
  <c r="G38" i="11"/>
  <c r="G28" i="2" s="1"/>
  <c r="G26" i="2" s="1"/>
  <c r="F38" i="3"/>
  <c r="F15" i="2" s="1"/>
  <c r="C38" i="8"/>
  <c r="C24" i="2" s="1"/>
  <c r="C23" i="2" s="1"/>
  <c r="G38" i="9"/>
  <c r="G25" i="2" s="1"/>
  <c r="D38" i="8"/>
  <c r="D24" i="2" s="1"/>
  <c r="D23" i="2" s="1"/>
  <c r="F38" i="4"/>
  <c r="F16" i="2" s="1"/>
  <c r="E38" i="8"/>
  <c r="E24" i="2" s="1"/>
  <c r="E23" i="2" s="1"/>
  <c r="F38" i="8"/>
  <c r="F24" i="2" s="1"/>
  <c r="F23" i="2" s="1"/>
  <c r="H38" i="4"/>
  <c r="H16" i="2" s="1"/>
  <c r="C38" i="7"/>
  <c r="C22" i="2" s="1"/>
  <c r="C21" i="2" s="1"/>
  <c r="G38" i="8"/>
  <c r="G24" i="2" s="1"/>
  <c r="G23" i="2" s="1"/>
  <c r="D38" i="4"/>
  <c r="D16" i="2" s="1"/>
  <c r="G38" i="5"/>
  <c r="G18" i="2" s="1"/>
  <c r="G17" i="2" s="1"/>
  <c r="E38" i="9"/>
  <c r="E25" i="2" s="1"/>
  <c r="H38" i="10"/>
  <c r="H27" i="2" s="1"/>
  <c r="E38" i="4"/>
  <c r="E16" i="2" s="1"/>
  <c r="H38" i="5"/>
  <c r="H18" i="2" s="1"/>
  <c r="H17" i="2" s="1"/>
  <c r="F38" i="9"/>
  <c r="F25" i="2" s="1"/>
  <c r="F38" i="7"/>
  <c r="F22" i="2" s="1"/>
  <c r="F21" i="2" s="1"/>
  <c r="G38" i="4"/>
  <c r="G16" i="2" s="1"/>
  <c r="H38" i="9"/>
  <c r="H25" i="2" s="1"/>
  <c r="C38" i="4"/>
  <c r="C16" i="2" s="1"/>
  <c r="F38" i="5"/>
  <c r="F18" i="2" s="1"/>
  <c r="F17" i="2" s="1"/>
  <c r="D38" i="9"/>
  <c r="D25" i="2" s="1"/>
  <c r="G38" i="10"/>
  <c r="G27" i="2" s="1"/>
  <c r="E26" i="2" l="1"/>
  <c r="H14" i="2"/>
  <c r="H26" i="2"/>
  <c r="F26" i="2"/>
  <c r="D14" i="2"/>
  <c r="D29" i="2" s="1"/>
  <c r="C14" i="2"/>
  <c r="F14" i="2"/>
  <c r="F29" i="2" s="1"/>
  <c r="G14" i="2"/>
  <c r="G29" i="2" s="1"/>
  <c r="C26" i="2"/>
  <c r="E14" i="2"/>
  <c r="E29" i="2" s="1"/>
  <c r="C29" i="2" l="1"/>
  <c r="H29" i="2"/>
  <c r="H16" i="1" l="1"/>
  <c r="G16" i="1"/>
  <c r="F16" i="1"/>
  <c r="E16" i="1"/>
  <c r="D16" i="1"/>
  <c r="C16" i="1"/>
  <c r="H10" i="1"/>
  <c r="G10" i="1"/>
  <c r="F10" i="1"/>
  <c r="E10" i="1"/>
  <c r="D10" i="1"/>
  <c r="C10" i="1"/>
  <c r="D38" i="1" l="1"/>
  <c r="F38" i="1"/>
  <c r="H38" i="1"/>
  <c r="C38" i="1"/>
  <c r="G38" i="1"/>
  <c r="E38" i="1"/>
</calcChain>
</file>

<file path=xl/sharedStrings.xml><?xml version="1.0" encoding="utf-8"?>
<sst xmlns="http://schemas.openxmlformats.org/spreadsheetml/2006/main" count="525" uniqueCount="91">
  <si>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</si>
  <si>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</si>
  <si>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</si>
  <si>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</si>
  <si>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</si>
  <si>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</si>
  <si>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</si>
  <si>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</si>
  <si>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</si>
  <si>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</si>
  <si>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</si>
  <si>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</si>
  <si>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</si>
  <si>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</si>
  <si>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</si>
  <si>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</si>
  <si>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Бюджетна програма „Администрация“</t>
  </si>
  <si>
    <t>Общо разходи</t>
  </si>
  <si>
    <t>от тях:</t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</si>
  <si>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</si>
  <si>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</si>
  <si>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</si>
  <si>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</si>
  <si>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</si>
  <si>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Отчетът се попълва за всяка бюджетна програма поотделно, като заедно с наименованието й се посочва и класификационният й код съгласно  Решение № 780 на Министерския съвет от 2023 г.</t>
  </si>
  <si>
    <t>* Класификационен код съгласно Решение № 780 на Министерския съвет от 2023 г.</t>
  </si>
  <si>
    <t>Закон 2026</t>
  </si>
  <si>
    <t>Уточнен план 2026 г.</t>
  </si>
  <si>
    <t>31 март 2026 г.</t>
  </si>
  <si>
    <t>30 юни 2026 г.</t>
  </si>
  <si>
    <t>30 септември 2026 г.</t>
  </si>
  <si>
    <t>31 декември 2026 г.</t>
  </si>
  <si>
    <t>(в евро)</t>
  </si>
  <si>
    <r>
      <t xml:space="preserve"> 0300.01.01</t>
    </r>
    <r>
      <rPr>
        <b/>
        <sz val="10"/>
        <color theme="1"/>
        <rFont val="Times New Roman"/>
        <family val="1"/>
        <charset val="204"/>
      </rPr>
      <t xml:space="preserve"> - Бюджетна програма „Министерски съвет и организация на дейността му“</t>
    </r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</si>
  <si>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МИНИСТЕРСКИЯ СЪВЕТ</t>
    </r>
  </si>
  <si>
    <t xml:space="preserve"> 0300.01.02 - 'Бюджетна програма „Координация и мониторинг на хоризонтални политики“</t>
  </si>
  <si>
    <t xml:space="preserve"> 0300.02.01 - 'Бюджетна програма „Координация при управление на средствата от ЕС“</t>
  </si>
  <si>
    <t xml:space="preserve"> 0300.03.01 -'Бюджетна програма „Осъществяване на държавната политика на областно ниво“</t>
  </si>
  <si>
    <t xml:space="preserve"> 0300.04.01 -'Бюджетна програма „Вероизповедания“</t>
  </si>
  <si>
    <t xml:space="preserve"> 0300.05.01 -'Бюджетна програма „Национален архивен фонд“</t>
  </si>
  <si>
    <t xml:space="preserve"> 0300.06.00 -'Бюджетна програма „Администрация“</t>
  </si>
  <si>
    <t xml:space="preserve"> 0300.07.01 -'Бюджетна програма „Други дейности и услуги“</t>
  </si>
  <si>
    <t xml:space="preserve"> 0300.07.02 -'Бюджетна програма „Убежище и бежанци“</t>
  </si>
  <si>
    <t>Вноска на Република България за участие в Глобалната инициатива „Партньорство за открито управление“</t>
  </si>
  <si>
    <t>Субсидии за финансиране на проекти по чл. 6е от Закона за защита от домашното насилие</t>
  </si>
  <si>
    <t>Изграждане на ГКПП</t>
  </si>
  <si>
    <t>Разходи за лица, търсещи временна закрила в Република България вследствие на военните действия в Украйна</t>
  </si>
  <si>
    <t>Провеждане на национален туристически поход „По пътя на Ботевата чета“, Козлодуй – Околчица и честване на Шипченските боеве</t>
  </si>
  <si>
    <t>Изработване на кадастрални планове по § 4 от ПЗР на Закона за собствеността и ползването на земеделските земи</t>
  </si>
  <si>
    <t>За изпълнение на ангажиментите на областните управители на областите Бургас, Варна и Добрич по Закона за устройството на Черноморското крайбрежие през активния летен сезон</t>
  </si>
  <si>
    <t>Консервация, реставрация и аварийно укрепване на част от „Крепостни стени на турско кале“, град Видин</t>
  </si>
  <si>
    <t>За изпълнение на ангажиментите на областните управители на областите Бургас, Варна и Добрич по чл. 7, ал. 11 и ал. 12 от Закона за устройството на Черноморското крайбрежие</t>
  </si>
  <si>
    <t>„Аварийна реконструкция на филтърно и помпено стъпало и временно укрепване на носещата конструкция на резервоара за питейна вода на ПСПВ на язовир „Ясна поляна“</t>
  </si>
  <si>
    <t>Предотвратяване, овладяване и преодоляване на последиците от бедствия</t>
  </si>
  <si>
    <t>Обезщетения по Закона за политическа и гражданска реабилитация на репресирани лица</t>
  </si>
  <si>
    <t>Програми за временна заетост</t>
  </si>
  <si>
    <t>Субсидии за вероизповеданията, регистрирани по Закона за вероизповеданията</t>
  </si>
  <si>
    <t>Държавна награда „Свети Паисий Хилендарски“</t>
  </si>
  <si>
    <t>Дневни разходи на граждани на трети страни в процедура по международна закрила</t>
  </si>
  <si>
    <t xml:space="preserve"> 0300.01.00</t>
  </si>
  <si>
    <t>Област „Осигуряване дейността и организацията на работата на Министерския съвет“</t>
  </si>
  <si>
    <t xml:space="preserve"> 0300.01.01</t>
  </si>
  <si>
    <t>Бюджетна програма „Министерски съвет и организация на дейността му“</t>
  </si>
  <si>
    <t xml:space="preserve"> 0300.01.02</t>
  </si>
  <si>
    <t>Бюджетна програма „Координация и мониторинг на хоризонтални политики“</t>
  </si>
  <si>
    <t xml:space="preserve"> 0300.02.00</t>
  </si>
  <si>
    <t>Политика в областта на управлението на средствата от ЕС</t>
  </si>
  <si>
    <t xml:space="preserve"> 0300.02.01</t>
  </si>
  <si>
    <t>Бюджетна програма „Координация при управление на средствата от ЕС“</t>
  </si>
  <si>
    <t xml:space="preserve"> 0300.03.00</t>
  </si>
  <si>
    <t>Политика в областта на осъществяването на държавните функции на територията на областите в България</t>
  </si>
  <si>
    <t xml:space="preserve"> 0300.03.01</t>
  </si>
  <si>
    <t>Бюджетна програма „Осъществяване на държавната политика на областно ниво“</t>
  </si>
  <si>
    <t xml:space="preserve"> 0300.04.00</t>
  </si>
  <si>
    <t>Политика в областта на правото на вероизповедание</t>
  </si>
  <si>
    <t xml:space="preserve"> 0300.04.01</t>
  </si>
  <si>
    <t>Бюджетна програма „Вероизповедания“</t>
  </si>
  <si>
    <t xml:space="preserve"> 0300.05.00</t>
  </si>
  <si>
    <t>Политика в областта на архивното дело</t>
  </si>
  <si>
    <t xml:space="preserve"> 0300.05.01</t>
  </si>
  <si>
    <t>Бюджетна програма „Национален архивен фонд“</t>
  </si>
  <si>
    <t xml:space="preserve"> 0300.06.00</t>
  </si>
  <si>
    <t xml:space="preserve"> 0300.07.00</t>
  </si>
  <si>
    <t>Други бюджетни програми</t>
  </si>
  <si>
    <t xml:space="preserve"> 0300.07.01</t>
  </si>
  <si>
    <t>Бюджетна програма „Други дейности и услуги“</t>
  </si>
  <si>
    <t xml:space="preserve"> 0300.07.02</t>
  </si>
  <si>
    <t>Бюджетна програма „Убежище и бежанци“</t>
  </si>
  <si>
    <t>Подготовка и произвеждане на избори</t>
  </si>
  <si>
    <t>към 30.06.2026 г.</t>
  </si>
  <si>
    <t>на МИНИСТЕРСКИЯ СЪВЕТ към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</si>
</sst>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3" fontId="0" fillId="0" borderId="0" xfId="0" applyNumberFormat="1"/>
    <xf numFmtId="3" fontId="2" fillId="0" borderId="5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0" fillId="0" borderId="4" xfId="0" applyNumberFormat="1" applyBorder="1" applyAlignment="1">
      <alignment vertical="center" wrapText="1"/>
    </xf>
    <xf numFmtId="3" fontId="2" fillId="0" borderId="6" xfId="0" quotePrefix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left" vertical="center" wrapText="1" indent="1"/>
    </xf>
    <xf numFmtId="3" fontId="0" fillId="0" borderId="0" xfId="0" applyNumberFormat="1" applyFill="1"/>
    <xf numFmtId="3" fontId="9" fillId="0" borderId="4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3" fontId="9" fillId="0" borderId="0" xfId="0" applyNumberFormat="1" applyFont="1"/>
    <xf numFmtId="3" fontId="12" fillId="0" borderId="0" xfId="0" applyNumberFormat="1" applyFont="1" applyAlignment="1">
      <alignment horizontal="justify" vertical="center"/>
    </xf>
    <xf numFmtId="3" fontId="8" fillId="0" borderId="0" xfId="0" applyNumberFormat="1" applyFont="1" applyAlignment="1">
      <alignment horizontal="right" vertical="center" indent="15"/>
    </xf>
    <xf numFmtId="3" fontId="8" fillId="0" borderId="0" xfId="0" applyNumberFormat="1" applyFont="1" applyFill="1" applyAlignment="1">
      <alignment horizontal="center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8" fillId="3" borderId="6" xfId="0" applyNumberFormat="1" applyFont="1" applyFill="1" applyBorder="1" applyAlignment="1">
      <alignment horizontal="justify" vertical="justify" wrapText="1"/>
    </xf>
    <xf numFmtId="3" fontId="8" fillId="3" borderId="6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justify" vertical="justify" wrapText="1"/>
    </xf>
    <xf numFmtId="3" fontId="8" fillId="0" borderId="6" xfId="0" applyNumberFormat="1" applyFont="1" applyBorder="1" applyAlignment="1">
      <alignment horizontal="right" vertical="center" wrapText="1"/>
    </xf>
    <xf numFmtId="3" fontId="8" fillId="3" borderId="6" xfId="0" applyNumberFormat="1" applyFont="1" applyFill="1" applyBorder="1" applyAlignment="1">
      <alignment horizontal="justify" vertical="justify"/>
    </xf>
    <xf numFmtId="3" fontId="9" fillId="0" borderId="6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vertical="center" wrapText="1"/>
    </xf>
    <xf numFmtId="3" fontId="10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left"/>
    </xf>
    <xf numFmtId="3" fontId="1" fillId="0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vertical="center" wrapText="1"/>
    </xf>
    <xf numFmtId="3" fontId="9" fillId="0" borderId="0" xfId="0" applyNumberFormat="1" applyFont="1" applyAlignment="1">
      <alignment horizontal="left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3" fontId="11" fillId="0" borderId="0" xfId="0" quotePrefix="1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8" fillId="0" borderId="8" xfId="0" quotePrefix="1" applyNumberFormat="1" applyFont="1" applyBorder="1" applyAlignment="1">
      <alignment horizontal="center" vertical="center" wrapText="1"/>
    </xf>
    <xf numFmtId="3" fontId="8" fillId="0" borderId="5" xfId="0" quotePrefix="1" applyNumberFormat="1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justify" vertical="center" wrapText="1"/>
    </xf>
    <xf numFmtId="3" fontId="5" fillId="3" borderId="2" xfId="0" applyNumberFormat="1" applyFont="1" applyFill="1" applyBorder="1" applyAlignment="1">
      <alignment horizontal="justify" vertical="center" wrapText="1"/>
    </xf>
    <xf numFmtId="3" fontId="5" fillId="3" borderId="3" xfId="0" applyNumberFormat="1" applyFont="1" applyFill="1" applyBorder="1" applyAlignment="1">
      <alignment horizontal="justify" vertical="center" wrapText="1"/>
    </xf>
    <xf numFmtId="3" fontId="7" fillId="0" borderId="0" xfId="0" quotePrefix="1" applyNumberFormat="1" applyFont="1" applyAlignment="1">
      <alignment horizontal="left" wrapText="1"/>
    </xf>
    <xf numFmtId="3" fontId="7" fillId="0" borderId="0" xfId="0" applyNumberFormat="1" applyFont="1" applyAlignment="1">
      <alignment horizontal="left" wrapText="1"/>
    </xf>
    <xf numFmtId="3" fontId="5" fillId="0" borderId="1" xfId="0" applyNumberFormat="1" applyFont="1" applyBorder="1" applyAlignment="1">
      <alignment horizontal="justify" vertical="center" wrapText="1"/>
    </xf>
    <xf numFmtId="3" fontId="5" fillId="0" borderId="2" xfId="0" applyNumberFormat="1" applyFont="1" applyBorder="1" applyAlignment="1">
      <alignment horizontal="justify" vertical="center" wrapText="1"/>
    </xf>
    <xf numFmtId="3" fontId="5" fillId="0" borderId="3" xfId="0" applyNumberFormat="1" applyFont="1" applyBorder="1" applyAlignment="1">
      <alignment horizontal="justify" vertical="center" wrapText="1"/>
    </xf>
    <xf numFmtId="3" fontId="5" fillId="0" borderId="1" xfId="0" quotePrefix="1" applyNumberFormat="1" applyFont="1" applyBorder="1" applyAlignment="1">
      <alignment horizontal="justify" vertical="center" wrapText="1"/>
    </xf>
    <xf numFmtId="3" fontId="8" fillId="0" borderId="1" xfId="0" quotePrefix="1" applyNumberFormat="1" applyFont="1" applyBorder="1" applyAlignment="1">
      <alignment horizontal="justify" vertical="center" wrapText="1"/>
    </xf>
    <xf numFmtId="3" fontId="8" fillId="0" borderId="2" xfId="0" applyNumberFormat="1" applyFont="1" applyBorder="1" applyAlignment="1">
      <alignment horizontal="justify" vertical="center" wrapText="1"/>
    </xf>
    <xf numFmtId="3" fontId="8" fillId="0" borderId="3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3:H33"/>
  <sheetViews>
    <sheetView zoomScale="115" zoomScaleNormal="115" workbookViewId="0">
      <selection activeCell="J8" sqref="J8"/>
    </sheetView>
  </sheetViews>
  <sheetFormatPr defaultRowHeight="12.75" x14ac:dyDescent="0.2"/>
  <cols>
    <col min="1" max="1" width="15" style="16" customWidth="1"/>
    <col min="2" max="2" width="41.33203125" style="16" customWidth="1"/>
    <col min="3" max="4" width="13.83203125" style="16" customWidth="1"/>
    <col min="5" max="5" width="16" style="16" customWidth="1"/>
    <col min="6" max="6" width="16.33203125" style="16" customWidth="1"/>
    <col min="7" max="7" width="15.6640625" style="16" customWidth="1"/>
    <col min="8" max="8" width="14.33203125" style="16" customWidth="1"/>
    <col min="9" max="16384" width="9.33203125" style="16"/>
  </cols>
  <sheetData>
    <row r="3" spans="1:8" ht="42" customHeight="1" x14ac:dyDescent="0.2">
      <c r="A3" s="43" t="s">
        <v>14</v>
      </c>
      <c r="B3" s="43"/>
      <c r="C3" s="43"/>
      <c r="D3" s="43"/>
      <c r="E3" s="43"/>
      <c r="F3" s="43"/>
      <c r="G3" s="43"/>
      <c r="H3" s="43"/>
    </row>
    <row r="4" spans="1:8" ht="15.75" x14ac:dyDescent="0.2">
      <c r="A4" s="44" t="s">
        <v>90</v>
      </c>
      <c r="B4" s="44"/>
      <c r="C4" s="44"/>
      <c r="D4" s="44"/>
      <c r="E4" s="44"/>
      <c r="F4" s="44"/>
      <c r="G4" s="44"/>
      <c r="H4" s="44"/>
    </row>
    <row r="5" spans="1:8" x14ac:dyDescent="0.2">
      <c r="A5" s="45" t="s">
        <v>20</v>
      </c>
      <c r="B5" s="46"/>
      <c r="C5" s="46"/>
      <c r="D5" s="46"/>
      <c r="E5" s="46"/>
      <c r="F5" s="46"/>
      <c r="G5" s="46"/>
      <c r="H5" s="46"/>
    </row>
    <row r="6" spans="1:8" ht="15.75" x14ac:dyDescent="0.2">
      <c r="A6" s="17"/>
    </row>
    <row r="7" spans="1:8" ht="15.75" x14ac:dyDescent="0.2">
      <c r="A7" s="44" t="s">
        <v>22</v>
      </c>
      <c r="B7" s="44"/>
      <c r="C7" s="44"/>
      <c r="D7" s="44"/>
      <c r="E7" s="44"/>
      <c r="F7" s="44"/>
      <c r="G7" s="44"/>
      <c r="H7" s="44"/>
    </row>
    <row r="8" spans="1:8" ht="15.75" x14ac:dyDescent="0.2">
      <c r="A8" s="44" t="s">
        <v>89</v>
      </c>
      <c r="B8" s="44"/>
      <c r="C8" s="44"/>
      <c r="D8" s="44"/>
      <c r="E8" s="44"/>
      <c r="F8" s="44"/>
      <c r="G8" s="44"/>
      <c r="H8" s="44"/>
    </row>
    <row r="9" spans="1:8" x14ac:dyDescent="0.2">
      <c r="A9" s="46" t="s">
        <v>21</v>
      </c>
      <c r="B9" s="46"/>
      <c r="C9" s="46"/>
      <c r="D9" s="46"/>
      <c r="E9" s="46"/>
      <c r="F9" s="46"/>
      <c r="G9" s="46"/>
      <c r="H9" s="46"/>
    </row>
    <row r="10" spans="1:8" ht="13.5" thickBot="1" x14ac:dyDescent="0.25">
      <c r="A10" s="18" t="s">
        <v>3</v>
      </c>
      <c r="H10" s="19" t="s">
        <v>32</v>
      </c>
    </row>
    <row r="11" spans="1:8" ht="12.75" customHeight="1" x14ac:dyDescent="0.2">
      <c r="A11" s="40" t="s">
        <v>15</v>
      </c>
      <c r="B11" s="40" t="s">
        <v>23</v>
      </c>
      <c r="C11" s="40" t="s">
        <v>26</v>
      </c>
      <c r="D11" s="47" t="s">
        <v>27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x14ac:dyDescent="0.2">
      <c r="A12" s="41"/>
      <c r="B12" s="41"/>
      <c r="C12" s="41"/>
      <c r="D12" s="48"/>
      <c r="E12" s="21" t="s">
        <v>5</v>
      </c>
      <c r="F12" s="21" t="s">
        <v>5</v>
      </c>
      <c r="G12" s="21" t="s">
        <v>5</v>
      </c>
      <c r="H12" s="21" t="s">
        <v>5</v>
      </c>
    </row>
    <row r="13" spans="1:8" ht="26.25" thickBot="1" x14ac:dyDescent="0.25">
      <c r="A13" s="42"/>
      <c r="B13" s="42"/>
      <c r="C13" s="42"/>
      <c r="D13" s="49"/>
      <c r="E13" s="22" t="s">
        <v>28</v>
      </c>
      <c r="F13" s="23" t="s">
        <v>29</v>
      </c>
      <c r="G13" s="23" t="s">
        <v>30</v>
      </c>
      <c r="H13" s="23" t="s">
        <v>31</v>
      </c>
    </row>
    <row r="14" spans="1:8" ht="39" thickBot="1" x14ac:dyDescent="0.25">
      <c r="A14" s="24" t="s">
        <v>59</v>
      </c>
      <c r="B14" s="25" t="s">
        <v>60</v>
      </c>
      <c r="C14" s="26">
        <f>+C15+C16</f>
        <v>0</v>
      </c>
      <c r="D14" s="26">
        <f t="shared" ref="D14:H14" si="0">+D15+D16</f>
        <v>0</v>
      </c>
      <c r="E14" s="26">
        <f t="shared" si="0"/>
        <v>2545410</v>
      </c>
      <c r="F14" s="26">
        <f t="shared" si="0"/>
        <v>5039775</v>
      </c>
      <c r="G14" s="26">
        <f t="shared" si="0"/>
        <v>0</v>
      </c>
      <c r="H14" s="26">
        <f t="shared" si="0"/>
        <v>0</v>
      </c>
    </row>
    <row r="15" spans="1:8" ht="26.25" thickBot="1" x14ac:dyDescent="0.25">
      <c r="A15" s="27" t="s">
        <v>61</v>
      </c>
      <c r="B15" s="28" t="s">
        <v>62</v>
      </c>
      <c r="C15" s="31">
        <f>+'Програма 1'!C38</f>
        <v>0</v>
      </c>
      <c r="D15" s="31">
        <f>+'Програма 1'!D38</f>
        <v>0</v>
      </c>
      <c r="E15" s="31">
        <f>+'Програма 1'!E38</f>
        <v>1603493</v>
      </c>
      <c r="F15" s="31">
        <f>+'Програма 1'!F38</f>
        <v>3126461</v>
      </c>
      <c r="G15" s="31">
        <f>+'Програма 1'!G38</f>
        <v>0</v>
      </c>
      <c r="H15" s="31">
        <f>+'Програма 1'!H38</f>
        <v>0</v>
      </c>
    </row>
    <row r="16" spans="1:8" ht="26.25" thickBot="1" x14ac:dyDescent="0.25">
      <c r="A16" s="27" t="s">
        <v>63</v>
      </c>
      <c r="B16" s="28" t="s">
        <v>64</v>
      </c>
      <c r="C16" s="31">
        <f>+'Програма 2'!C38</f>
        <v>0</v>
      </c>
      <c r="D16" s="31">
        <f>+'Програма 2'!D38</f>
        <v>0</v>
      </c>
      <c r="E16" s="31">
        <f>+'Програма 2'!E38</f>
        <v>941917</v>
      </c>
      <c r="F16" s="31">
        <f>+'Програма 2'!F38</f>
        <v>1913314</v>
      </c>
      <c r="G16" s="31">
        <f>+'Програма 2'!G38</f>
        <v>0</v>
      </c>
      <c r="H16" s="31">
        <f>+'Програма 2'!H38</f>
        <v>0</v>
      </c>
    </row>
    <row r="17" spans="1:8" ht="26.25" thickBot="1" x14ac:dyDescent="0.25">
      <c r="A17" s="24" t="s">
        <v>65</v>
      </c>
      <c r="B17" s="25" t="s">
        <v>66</v>
      </c>
      <c r="C17" s="26">
        <f>+C18</f>
        <v>0</v>
      </c>
      <c r="D17" s="26">
        <f t="shared" ref="D17:H17" si="1">+D18</f>
        <v>0</v>
      </c>
      <c r="E17" s="26">
        <f t="shared" si="1"/>
        <v>70683</v>
      </c>
      <c r="F17" s="26">
        <f t="shared" si="1"/>
        <v>163373</v>
      </c>
      <c r="G17" s="26">
        <f t="shared" si="1"/>
        <v>0</v>
      </c>
      <c r="H17" s="26">
        <f t="shared" si="1"/>
        <v>0</v>
      </c>
    </row>
    <row r="18" spans="1:8" ht="26.25" thickBot="1" x14ac:dyDescent="0.25">
      <c r="A18" s="27" t="s">
        <v>67</v>
      </c>
      <c r="B18" s="28" t="s">
        <v>68</v>
      </c>
      <c r="C18" s="31">
        <f>+'Програма 3'!C38</f>
        <v>0</v>
      </c>
      <c r="D18" s="31">
        <f>+'Програма 3'!D38</f>
        <v>0</v>
      </c>
      <c r="E18" s="31">
        <f>+'Програма 3'!E38</f>
        <v>70683</v>
      </c>
      <c r="F18" s="31">
        <f>+'Програма 3'!F38</f>
        <v>163373</v>
      </c>
      <c r="G18" s="31">
        <f>+'Програма 3'!G38</f>
        <v>0</v>
      </c>
      <c r="H18" s="31">
        <f>+'Програма 3'!H38</f>
        <v>0</v>
      </c>
    </row>
    <row r="19" spans="1:8" ht="51.75" thickBot="1" x14ac:dyDescent="0.25">
      <c r="A19" s="24" t="s">
        <v>69</v>
      </c>
      <c r="B19" s="25" t="s">
        <v>70</v>
      </c>
      <c r="C19" s="26">
        <f>+C20</f>
        <v>0</v>
      </c>
      <c r="D19" s="26">
        <f t="shared" ref="D19:H19" si="2">+D20</f>
        <v>0</v>
      </c>
      <c r="E19" s="26">
        <f t="shared" si="2"/>
        <v>5768198</v>
      </c>
      <c r="F19" s="26">
        <f t="shared" si="2"/>
        <v>16389704</v>
      </c>
      <c r="G19" s="26">
        <f t="shared" si="2"/>
        <v>0</v>
      </c>
      <c r="H19" s="26">
        <f t="shared" si="2"/>
        <v>0</v>
      </c>
    </row>
    <row r="20" spans="1:8" ht="26.25" thickBot="1" x14ac:dyDescent="0.25">
      <c r="A20" s="27" t="s">
        <v>71</v>
      </c>
      <c r="B20" s="28" t="s">
        <v>72</v>
      </c>
      <c r="C20" s="31">
        <f>+'Програма 4'!C38</f>
        <v>0</v>
      </c>
      <c r="D20" s="31">
        <f>+'Програма 4'!D38</f>
        <v>0</v>
      </c>
      <c r="E20" s="31">
        <f>+'Програма 4'!E38</f>
        <v>5768198</v>
      </c>
      <c r="F20" s="31">
        <f>+'Програма 4'!F38</f>
        <v>16389704</v>
      </c>
      <c r="G20" s="31">
        <f>+'Програма 4'!G38</f>
        <v>0</v>
      </c>
      <c r="H20" s="31">
        <f>+'Програма 4'!H38</f>
        <v>0</v>
      </c>
    </row>
    <row r="21" spans="1:8" ht="26.25" thickBot="1" x14ac:dyDescent="0.25">
      <c r="A21" s="24" t="s">
        <v>73</v>
      </c>
      <c r="B21" s="25" t="s">
        <v>74</v>
      </c>
      <c r="C21" s="26">
        <f>+C22</f>
        <v>0</v>
      </c>
      <c r="D21" s="26">
        <f t="shared" ref="D21:H21" si="3">+D22</f>
        <v>0</v>
      </c>
      <c r="E21" s="26">
        <f t="shared" si="3"/>
        <v>13860354</v>
      </c>
      <c r="F21" s="26">
        <f t="shared" si="3"/>
        <v>24569144</v>
      </c>
      <c r="G21" s="26">
        <f t="shared" si="3"/>
        <v>0</v>
      </c>
      <c r="H21" s="26">
        <f t="shared" si="3"/>
        <v>0</v>
      </c>
    </row>
    <row r="22" spans="1:8" ht="13.5" thickBot="1" x14ac:dyDescent="0.25">
      <c r="A22" s="27" t="s">
        <v>75</v>
      </c>
      <c r="B22" s="28" t="s">
        <v>76</v>
      </c>
      <c r="C22" s="31">
        <f>+'Програма 5'!C38</f>
        <v>0</v>
      </c>
      <c r="D22" s="31">
        <f>+'Програма 5'!D38</f>
        <v>0</v>
      </c>
      <c r="E22" s="31">
        <f>+'Програма 5'!E38</f>
        <v>13860354</v>
      </c>
      <c r="F22" s="31">
        <f>+'Програма 5'!F38</f>
        <v>24569144</v>
      </c>
      <c r="G22" s="31">
        <f>+'Програма 5'!G38</f>
        <v>0</v>
      </c>
      <c r="H22" s="31">
        <f>+'Програма 5'!H38</f>
        <v>0</v>
      </c>
    </row>
    <row r="23" spans="1:8" ht="13.5" thickBot="1" x14ac:dyDescent="0.25">
      <c r="A23" s="24" t="s">
        <v>77</v>
      </c>
      <c r="B23" s="30" t="s">
        <v>78</v>
      </c>
      <c r="C23" s="26">
        <f>+C24</f>
        <v>0</v>
      </c>
      <c r="D23" s="26">
        <f t="shared" ref="D23:H23" si="4">+D24</f>
        <v>0</v>
      </c>
      <c r="E23" s="26">
        <f t="shared" si="4"/>
        <v>1623842</v>
      </c>
      <c r="F23" s="26">
        <f t="shared" si="4"/>
        <v>3298627</v>
      </c>
      <c r="G23" s="26">
        <f t="shared" si="4"/>
        <v>0</v>
      </c>
      <c r="H23" s="26">
        <f t="shared" si="4"/>
        <v>0</v>
      </c>
    </row>
    <row r="24" spans="1:8" ht="26.25" thickBot="1" x14ac:dyDescent="0.25">
      <c r="A24" s="27" t="s">
        <v>79</v>
      </c>
      <c r="B24" s="28" t="s">
        <v>80</v>
      </c>
      <c r="C24" s="31">
        <f>+'Програма 6'!C38</f>
        <v>0</v>
      </c>
      <c r="D24" s="31">
        <f>+'Програма 6'!D38</f>
        <v>0</v>
      </c>
      <c r="E24" s="31">
        <f>+'Програма 6'!E38</f>
        <v>1623842</v>
      </c>
      <c r="F24" s="31">
        <f>+'Програма 6'!F38</f>
        <v>3298627</v>
      </c>
      <c r="G24" s="31">
        <f>+'Програма 6'!G38</f>
        <v>0</v>
      </c>
      <c r="H24" s="31">
        <f>+'Програма 6'!H38</f>
        <v>0</v>
      </c>
    </row>
    <row r="25" spans="1:8" ht="13.5" thickBot="1" x14ac:dyDescent="0.25">
      <c r="A25" s="24" t="s">
        <v>81</v>
      </c>
      <c r="B25" s="25" t="s">
        <v>16</v>
      </c>
      <c r="C25" s="26">
        <f>+'Програма 7'!C38</f>
        <v>0</v>
      </c>
      <c r="D25" s="26">
        <f>+'Програма 7'!D38</f>
        <v>0</v>
      </c>
      <c r="E25" s="26">
        <f>+'Програма 7'!E38</f>
        <v>10000772</v>
      </c>
      <c r="F25" s="26">
        <f>+'Програма 7'!F38</f>
        <v>12097440</v>
      </c>
      <c r="G25" s="26">
        <f>+'Програма 7'!G38</f>
        <v>0</v>
      </c>
      <c r="H25" s="26">
        <f>+'Програма 7'!H38</f>
        <v>0</v>
      </c>
    </row>
    <row r="26" spans="1:8" ht="13.5" thickBot="1" x14ac:dyDescent="0.25">
      <c r="A26" s="24" t="s">
        <v>82</v>
      </c>
      <c r="B26" s="25" t="s">
        <v>83</v>
      </c>
      <c r="C26" s="26">
        <f>+C27+C28</f>
        <v>0</v>
      </c>
      <c r="D26" s="26">
        <f t="shared" ref="D26:H26" si="5">+D27+D28</f>
        <v>0</v>
      </c>
      <c r="E26" s="26">
        <f t="shared" si="5"/>
        <v>4048034</v>
      </c>
      <c r="F26" s="26">
        <f t="shared" si="5"/>
        <v>8026965</v>
      </c>
      <c r="G26" s="26">
        <f t="shared" si="5"/>
        <v>0</v>
      </c>
      <c r="H26" s="26">
        <f t="shared" si="5"/>
        <v>0</v>
      </c>
    </row>
    <row r="27" spans="1:8" ht="26.25" thickBot="1" x14ac:dyDescent="0.25">
      <c r="A27" s="27" t="s">
        <v>84</v>
      </c>
      <c r="B27" s="28" t="s">
        <v>85</v>
      </c>
      <c r="C27" s="31">
        <f>+'Програма 8'!C38</f>
        <v>0</v>
      </c>
      <c r="D27" s="31">
        <f>+'Програма 8'!D38</f>
        <v>0</v>
      </c>
      <c r="E27" s="31">
        <f>+'Програма 8'!E38</f>
        <v>2129554</v>
      </c>
      <c r="F27" s="31">
        <f>+'Програма 8'!F38</f>
        <v>4352504</v>
      </c>
      <c r="G27" s="31">
        <f>+'Програма 8'!G38</f>
        <v>0</v>
      </c>
      <c r="H27" s="31">
        <f>+'Програма 8'!H38</f>
        <v>0</v>
      </c>
    </row>
    <row r="28" spans="1:8" ht="26.25" thickBot="1" x14ac:dyDescent="0.25">
      <c r="A28" s="27" t="s">
        <v>86</v>
      </c>
      <c r="B28" s="28" t="s">
        <v>87</v>
      </c>
      <c r="C28" s="31">
        <f>+'Програма 9'!C38</f>
        <v>0</v>
      </c>
      <c r="D28" s="31">
        <f>+'Програма 9'!D38</f>
        <v>0</v>
      </c>
      <c r="E28" s="31">
        <f>+'Програма 9'!E38</f>
        <v>1918480</v>
      </c>
      <c r="F28" s="31">
        <f>+'Програма 9'!F38</f>
        <v>3674461</v>
      </c>
      <c r="G28" s="31">
        <f>+'Програма 9'!G38</f>
        <v>0</v>
      </c>
      <c r="H28" s="31">
        <f>+'Програма 9'!H38</f>
        <v>0</v>
      </c>
    </row>
    <row r="29" spans="1:8" ht="13.5" thickBot="1" x14ac:dyDescent="0.25">
      <c r="A29" s="32"/>
      <c r="B29" s="33" t="s">
        <v>17</v>
      </c>
      <c r="C29" s="29">
        <f>+C14+C17+C19+C21+C23+C25+C26</f>
        <v>0</v>
      </c>
      <c r="D29" s="29">
        <f t="shared" ref="D29:H29" si="6">+D14+D17+D19+D21+D23+D25+D26</f>
        <v>0</v>
      </c>
      <c r="E29" s="29">
        <f t="shared" si="6"/>
        <v>37917293</v>
      </c>
      <c r="F29" s="29">
        <f t="shared" si="6"/>
        <v>69585028</v>
      </c>
      <c r="G29" s="29">
        <f t="shared" si="6"/>
        <v>0</v>
      </c>
      <c r="H29" s="29">
        <f t="shared" si="6"/>
        <v>0</v>
      </c>
    </row>
    <row r="30" spans="1:8" ht="15.75" x14ac:dyDescent="0.2">
      <c r="A30" s="34"/>
    </row>
    <row r="31" spans="1:8" ht="12.75" customHeight="1" x14ac:dyDescent="0.2">
      <c r="A31" s="39" t="s">
        <v>25</v>
      </c>
      <c r="B31" s="39"/>
      <c r="C31" s="39"/>
      <c r="D31" s="39"/>
      <c r="E31" s="39"/>
      <c r="F31" s="39"/>
      <c r="G31" s="39"/>
      <c r="H31" s="39"/>
    </row>
    <row r="32" spans="1:8" s="36" customFormat="1" ht="24.75" customHeight="1" x14ac:dyDescent="0.2">
      <c r="A32" s="35"/>
      <c r="B32" s="35"/>
      <c r="C32" s="35"/>
      <c r="D32" s="35"/>
      <c r="E32" s="35"/>
      <c r="F32" s="35"/>
      <c r="G32" s="35"/>
      <c r="H32" s="35"/>
    </row>
    <row r="33" spans="1:8" ht="24" customHeight="1" x14ac:dyDescent="0.2">
      <c r="A33" s="35"/>
      <c r="B33" s="35"/>
      <c r="C33" s="35"/>
      <c r="D33" s="35"/>
      <c r="E33" s="35"/>
      <c r="F33" s="35"/>
      <c r="G33" s="35"/>
      <c r="H33" s="35"/>
    </row>
  </sheetData>
  <mergeCells count="11">
    <mergeCell ref="A31:H31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" right="0.7" top="0.75" bottom="0.75" header="0.3" footer="0.3"/>
  <pageSetup paperSize="9" scale="68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7370-7EC4-4998-B4B4-CCE1FCCA9D80}">
  <dimension ref="B3:H45"/>
  <sheetViews>
    <sheetView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B3" sqref="B3:H3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customHeight="1" thickBot="1" x14ac:dyDescent="0.25">
      <c r="B6" s="67" t="s">
        <v>41</v>
      </c>
      <c r="C6" s="65"/>
      <c r="D6" s="65"/>
      <c r="E6" s="65"/>
      <c r="F6" s="65"/>
      <c r="G6" s="65"/>
      <c r="H6" s="66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2129554</v>
      </c>
      <c r="F10" s="9">
        <f t="shared" si="0"/>
        <v>4352504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1405647</v>
      </c>
      <c r="F12" s="11">
        <v>2982411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723345</v>
      </c>
      <c r="F13" s="11">
        <f>1258650+109961</f>
        <v>1368611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>
        <v>562</v>
      </c>
      <c r="F14" s="11">
        <v>1482</v>
      </c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0</v>
      </c>
      <c r="F16" s="9">
        <f t="shared" si="1"/>
        <v>0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hidden="1" thickBot="1" x14ac:dyDescent="0.25">
      <c r="B21" s="14" t="s">
        <v>88</v>
      </c>
      <c r="C21" s="11"/>
      <c r="D21" s="11"/>
      <c r="E21" s="11"/>
      <c r="F21" s="11"/>
      <c r="G21" s="11"/>
      <c r="H21" s="11"/>
    </row>
    <row r="22" spans="2:8" ht="39" hidden="1" thickBot="1" x14ac:dyDescent="0.25">
      <c r="B22" s="14" t="s">
        <v>46</v>
      </c>
      <c r="C22" s="11"/>
      <c r="D22" s="11"/>
      <c r="E22" s="11"/>
      <c r="F22" s="11"/>
      <c r="G22" s="11"/>
      <c r="H22" s="11"/>
    </row>
    <row r="23" spans="2:8" ht="39" hidden="1" thickBot="1" x14ac:dyDescent="0.25">
      <c r="B23" s="14" t="s">
        <v>47</v>
      </c>
      <c r="C23" s="11"/>
      <c r="D23" s="11"/>
      <c r="E23" s="11"/>
      <c r="F23" s="11"/>
      <c r="G23" s="11"/>
      <c r="H23" s="11"/>
    </row>
    <row r="24" spans="2:8" ht="39" hidden="1" thickBot="1" x14ac:dyDescent="0.25">
      <c r="B24" s="14" t="s">
        <v>48</v>
      </c>
      <c r="C24" s="11"/>
      <c r="D24" s="11"/>
      <c r="E24" s="11"/>
      <c r="F24" s="11"/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11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11"/>
      <c r="F26" s="11"/>
      <c r="G26" s="11"/>
      <c r="H26" s="11"/>
    </row>
    <row r="27" spans="2:8" ht="51.75" hidden="1" thickBot="1" x14ac:dyDescent="0.25">
      <c r="B27" s="14" t="s">
        <v>51</v>
      </c>
      <c r="C27" s="11"/>
      <c r="D27" s="11"/>
      <c r="E27" s="11"/>
      <c r="F27" s="11"/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11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11"/>
      <c r="F29" s="11"/>
      <c r="G29" s="11"/>
      <c r="H29" s="11"/>
    </row>
    <row r="30" spans="2:8" ht="26.25" hidden="1" thickBot="1" x14ac:dyDescent="0.25">
      <c r="B30" s="14" t="s">
        <v>54</v>
      </c>
      <c r="C30" s="11"/>
      <c r="D30" s="11"/>
      <c r="E30" s="11"/>
      <c r="F30" s="11"/>
      <c r="G30" s="11"/>
      <c r="H30" s="11"/>
    </row>
    <row r="31" spans="2:8" ht="13.5" hidden="1" thickBot="1" x14ac:dyDescent="0.25">
      <c r="B31" s="14" t="s">
        <v>55</v>
      </c>
      <c r="C31" s="11"/>
      <c r="D31" s="11"/>
      <c r="E31" s="11"/>
      <c r="F31" s="11"/>
      <c r="G31" s="11"/>
      <c r="H31" s="11"/>
    </row>
    <row r="32" spans="2:8" ht="26.25" hidden="1" thickBot="1" x14ac:dyDescent="0.25">
      <c r="B32" s="14" t="s">
        <v>56</v>
      </c>
      <c r="C32" s="11"/>
      <c r="D32" s="11"/>
      <c r="E32" s="11"/>
      <c r="F32" s="11"/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11"/>
      <c r="F33" s="11"/>
      <c r="G33" s="11"/>
      <c r="H33" s="11"/>
    </row>
    <row r="34" spans="2:8" ht="26.25" hidden="1" thickBot="1" x14ac:dyDescent="0.25">
      <c r="B34" s="14" t="s">
        <v>58</v>
      </c>
      <c r="C34" s="11"/>
      <c r="D34" s="11"/>
      <c r="E34" s="11"/>
      <c r="F34" s="11"/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2129554</v>
      </c>
      <c r="F38" s="9">
        <f t="shared" si="2"/>
        <v>4352504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356</v>
      </c>
      <c r="F40" s="38">
        <f>14+32+28+46+242</f>
        <v>362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226F-E3B8-487F-865C-8517ADC03407}">
  <dimension ref="B3:H45"/>
  <sheetViews>
    <sheetView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N37" sqref="N37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customHeight="1" thickBot="1" x14ac:dyDescent="0.25">
      <c r="B6" s="67" t="s">
        <v>42</v>
      </c>
      <c r="C6" s="65"/>
      <c r="D6" s="65"/>
      <c r="E6" s="65"/>
      <c r="F6" s="65"/>
      <c r="G6" s="65"/>
      <c r="H6" s="66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1910888</v>
      </c>
      <c r="F10" s="9">
        <f t="shared" si="0"/>
        <v>3662209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1300502</v>
      </c>
      <c r="F12" s="11">
        <v>2693122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607106</v>
      </c>
      <c r="F13" s="11">
        <f>751375+208979</f>
        <v>960354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>
        <v>3280</v>
      </c>
      <c r="F14" s="11">
        <v>8733</v>
      </c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7592</v>
      </c>
      <c r="F16" s="9">
        <f t="shared" si="1"/>
        <v>12252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hidden="1" thickBot="1" x14ac:dyDescent="0.25">
      <c r="B21" s="14" t="s">
        <v>88</v>
      </c>
      <c r="C21" s="11"/>
      <c r="D21" s="11"/>
      <c r="E21" s="11"/>
      <c r="F21" s="11"/>
      <c r="G21" s="11"/>
      <c r="H21" s="11"/>
    </row>
    <row r="22" spans="2:8" ht="39" hidden="1" thickBot="1" x14ac:dyDescent="0.25">
      <c r="B22" s="14" t="s">
        <v>46</v>
      </c>
      <c r="C22" s="11"/>
      <c r="D22" s="11"/>
      <c r="E22" s="11"/>
      <c r="F22" s="11"/>
      <c r="G22" s="11"/>
      <c r="H22" s="11"/>
    </row>
    <row r="23" spans="2:8" ht="39" hidden="1" thickBot="1" x14ac:dyDescent="0.25">
      <c r="B23" s="14" t="s">
        <v>47</v>
      </c>
      <c r="C23" s="11"/>
      <c r="D23" s="11"/>
      <c r="E23" s="11"/>
      <c r="F23" s="11"/>
      <c r="G23" s="11"/>
      <c r="H23" s="11"/>
    </row>
    <row r="24" spans="2:8" ht="39" hidden="1" thickBot="1" x14ac:dyDescent="0.25">
      <c r="B24" s="14" t="s">
        <v>48</v>
      </c>
      <c r="C24" s="11"/>
      <c r="D24" s="11"/>
      <c r="E24" s="11"/>
      <c r="F24" s="11"/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11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11"/>
      <c r="F26" s="11"/>
      <c r="G26" s="11"/>
      <c r="H26" s="11"/>
    </row>
    <row r="27" spans="2:8" ht="51.75" hidden="1" thickBot="1" x14ac:dyDescent="0.25">
      <c r="B27" s="14" t="s">
        <v>51</v>
      </c>
      <c r="C27" s="11"/>
      <c r="D27" s="11"/>
      <c r="E27" s="11"/>
      <c r="F27" s="11"/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11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11"/>
      <c r="F29" s="11"/>
      <c r="G29" s="11"/>
      <c r="H29" s="11"/>
    </row>
    <row r="30" spans="2:8" ht="26.25" hidden="1" thickBot="1" x14ac:dyDescent="0.25">
      <c r="B30" s="14" t="s">
        <v>54</v>
      </c>
      <c r="C30" s="11"/>
      <c r="D30" s="11"/>
      <c r="E30" s="11"/>
      <c r="F30" s="11"/>
      <c r="G30" s="11"/>
      <c r="H30" s="11"/>
    </row>
    <row r="31" spans="2:8" ht="13.5" hidden="1" thickBot="1" x14ac:dyDescent="0.25">
      <c r="B31" s="14" t="s">
        <v>55</v>
      </c>
      <c r="C31" s="11"/>
      <c r="D31" s="11"/>
      <c r="E31" s="11"/>
      <c r="F31" s="11"/>
      <c r="G31" s="11"/>
      <c r="H31" s="11"/>
    </row>
    <row r="32" spans="2:8" ht="26.25" hidden="1" thickBot="1" x14ac:dyDescent="0.25">
      <c r="B32" s="14" t="s">
        <v>56</v>
      </c>
      <c r="C32" s="11"/>
      <c r="D32" s="11"/>
      <c r="E32" s="11"/>
      <c r="F32" s="11"/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11"/>
      <c r="F33" s="11"/>
      <c r="G33" s="11"/>
      <c r="H33" s="11"/>
    </row>
    <row r="34" spans="2:8" ht="26.25" thickBot="1" x14ac:dyDescent="0.25">
      <c r="B34" s="14" t="s">
        <v>58</v>
      </c>
      <c r="C34" s="11"/>
      <c r="D34" s="11"/>
      <c r="E34" s="11">
        <v>7592</v>
      </c>
      <c r="F34" s="11">
        <v>12252</v>
      </c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1918480</v>
      </c>
      <c r="F38" s="9">
        <f t="shared" si="2"/>
        <v>3674461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294</v>
      </c>
      <c r="F40" s="38">
        <v>308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B3:H41"/>
  <sheetViews>
    <sheetView topLeftCell="A13" zoomScale="115" zoomScaleNormal="115" workbookViewId="0">
      <selection activeCell="F45" sqref="F45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thickBot="1" x14ac:dyDescent="0.25">
      <c r="B6" s="59" t="s">
        <v>34</v>
      </c>
      <c r="C6" s="60"/>
      <c r="D6" s="60"/>
      <c r="E6" s="60"/>
      <c r="F6" s="60"/>
      <c r="G6" s="60"/>
      <c r="H6" s="61"/>
    </row>
    <row r="7" spans="2:8" ht="12.75" customHeight="1" x14ac:dyDescent="0.2">
      <c r="B7" s="2" t="s">
        <v>19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39.7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23426087</v>
      </c>
      <c r="F10" s="9">
        <f t="shared" si="0"/>
        <v>40399299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>
        <f>+'Програма 1'!C12+'Програма 2'!C12+'Програма 3'!C12+'Програма 4'!C12+'Програма 5'!C12+'Програма 6'!C12+'Програма 7'!C12+'Програма 8'!C12+'Програма 9'!C12</f>
        <v>0</v>
      </c>
      <c r="D12" s="11">
        <f>+'Програма 1'!D12+'Програма 2'!D12+'Програма 3'!D12+'Програма 4'!D12+'Програма 5'!D12+'Програма 6'!D12+'Програма 7'!D12+'Програма 8'!D12+'Програма 9'!D12</f>
        <v>0</v>
      </c>
      <c r="E12" s="11">
        <f>+'Програма 1'!E12+'Програма 2'!E12+'Програма 3'!E12+'Програма 4'!E12+'Програма 5'!E12+'Програма 6'!E12+'Програма 7'!E12+'Програма 8'!E12+'Програма 9'!E12</f>
        <v>12596517</v>
      </c>
      <c r="F12" s="11">
        <f>+'Програма 1'!F12+'Програма 2'!F12+'Програма 3'!F12+'Програма 4'!F12+'Програма 5'!F12+'Програма 6'!F12+'Програма 7'!F12+'Програма 8'!F12+'Програма 9'!F12</f>
        <v>25598774</v>
      </c>
      <c r="G12" s="11">
        <f>+'Програма 1'!G12+'Програма 2'!G12+'Програма 3'!G12+'Програма 4'!G12+'Програма 5'!G12+'Програма 6'!G12+'Програма 7'!G12+'Програма 8'!G12+'Програма 9'!G12</f>
        <v>0</v>
      </c>
      <c r="H12" s="11">
        <f>+'Програма 1'!H12+'Програма 2'!H12+'Програма 3'!H12+'Програма 4'!H12+'Програма 5'!H12+'Програма 6'!H12+'Програма 7'!H12+'Програма 8'!H12+'Програма 9'!H12</f>
        <v>0</v>
      </c>
    </row>
    <row r="13" spans="2:8" ht="13.5" thickBot="1" x14ac:dyDescent="0.25">
      <c r="B13" s="12" t="s">
        <v>9</v>
      </c>
      <c r="C13" s="11">
        <f>+'Програма 1'!C13+'Програма 2'!C13+'Програма 3'!C13+'Програма 4'!C13+'Програма 5'!C13+'Програма 6'!C13+'Програма 7'!C13+'Програма 8'!C13+'Програма 9'!C13</f>
        <v>0</v>
      </c>
      <c r="D13" s="11">
        <f>+'Програма 1'!D13+'Програма 2'!D13+'Програма 3'!D13+'Програма 4'!D13+'Програма 5'!D13+'Програма 6'!D13+'Програма 7'!D13+'Програма 8'!D13+'Програма 9'!D13</f>
        <v>0</v>
      </c>
      <c r="E13" s="11">
        <f>+'Програма 1'!E13+'Програма 2'!E13+'Програма 3'!E13+'Програма 4'!E13+'Програма 5'!E13+'Програма 6'!E13+'Програма 7'!E13+'Програма 8'!E13+'Програма 9'!E13</f>
        <v>10823450</v>
      </c>
      <c r="F13" s="11">
        <f>+'Програма 1'!F13+'Програма 2'!F13+'Програма 3'!F13+'Програма 4'!F13+'Програма 5'!F13+'Програма 6'!F13+'Програма 7'!F13+'Програма 8'!F13+'Програма 9'!F13</f>
        <v>14773915</v>
      </c>
      <c r="G13" s="11">
        <f>+'Програма 1'!G13+'Програма 2'!G13+'Програма 3'!G13+'Програма 4'!G13+'Програма 5'!G13+'Програма 6'!G13+'Програма 7'!G13+'Програма 8'!G13+'Програма 9'!G13</f>
        <v>0</v>
      </c>
      <c r="H13" s="11">
        <f>+'Програма 1'!H13+'Програма 2'!H13+'Програма 3'!H13+'Програма 4'!H13+'Програма 5'!H13+'Програма 6'!H13+'Програма 7'!H13+'Програма 8'!H13+'Програма 9'!H13</f>
        <v>0</v>
      </c>
    </row>
    <row r="14" spans="2:8" ht="13.5" thickBot="1" x14ac:dyDescent="0.25">
      <c r="B14" s="12" t="s">
        <v>10</v>
      </c>
      <c r="C14" s="11">
        <f>+'Програма 1'!C14+'Програма 2'!C14+'Програма 3'!C14+'Програма 4'!C14+'Програма 5'!C14+'Програма 6'!C14+'Програма 7'!C14+'Програма 8'!C14+'Програма 9'!C14</f>
        <v>0</v>
      </c>
      <c r="D14" s="11">
        <f>+'Програма 1'!D14+'Програма 2'!D14+'Програма 3'!D14+'Програма 4'!D14+'Програма 5'!D14+'Програма 6'!D14+'Програма 7'!D14+'Програма 8'!D14+'Програма 9'!D14</f>
        <v>0</v>
      </c>
      <c r="E14" s="11">
        <f>+'Програма 1'!E14+'Програма 2'!E14+'Програма 3'!E14+'Програма 4'!E14+'Програма 5'!E14+'Програма 6'!E14+'Програма 7'!E14+'Програма 8'!E14+'Програма 9'!E14</f>
        <v>6120</v>
      </c>
      <c r="F14" s="11">
        <f>+'Програма 1'!F14+'Програма 2'!F14+'Програма 3'!F14+'Програма 4'!F14+'Програма 5'!F14+'Програма 6'!F14+'Програма 7'!F14+'Програма 8'!F14+'Програма 9'!F14</f>
        <v>26610</v>
      </c>
      <c r="G14" s="11">
        <f>+'Програма 1'!G14+'Програма 2'!G14+'Програма 3'!G14+'Програма 4'!G14+'Програма 5'!G14+'Програма 6'!G14+'Програма 7'!G14+'Програма 8'!G14+'Програма 9'!G14</f>
        <v>0</v>
      </c>
      <c r="H14" s="11">
        <f>+'Програма 1'!H14+'Програма 2'!H14+'Програма 3'!H14+'Програма 4'!H14+'Програма 5'!H14+'Програма 6'!H14+'Програма 7'!H14+'Програма 8'!H14+'Програма 9'!H14</f>
        <v>0</v>
      </c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ht="26.25" customHeight="1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14491206</v>
      </c>
      <c r="F16" s="9">
        <f t="shared" si="1"/>
        <v>29185729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>
        <f>+'Програма 1'!C18+'Програма 2'!C18+'Програма 3'!C18+'Програма 4'!C18+'Програма 5'!C18+'Програма 6'!C18+'Програма 7'!C18+'Програма 8'!C18+'Програма 9'!C18</f>
        <v>0</v>
      </c>
      <c r="D18" s="11">
        <f>+'Програма 1'!D18+'Програма 2'!D18+'Програма 3'!D18+'Програма 4'!D18+'Програма 5'!D18+'Програма 6'!D18+'Програма 7'!D18+'Програма 8'!D18+'Програма 9'!D18</f>
        <v>0</v>
      </c>
      <c r="E18" s="11">
        <f>+'Програма 1'!E18+'Програма 2'!E18+'Програма 3'!E18+'Програма 4'!E18+'Програма 5'!E18+'Програма 6'!E18+'Програма 7'!E18+'Програма 8'!E18+'Програма 9'!E18</f>
        <v>0</v>
      </c>
      <c r="F18" s="11">
        <f>+'Програма 1'!F18+'Програма 2'!F18+'Програма 3'!F18+'Програма 4'!F18+'Програма 5'!F18+'Програма 6'!F18+'Програма 7'!F18+'Програма 8'!F18+'Програма 9'!F18</f>
        <v>0</v>
      </c>
      <c r="G18" s="11">
        <f>+'Програма 1'!G18+'Програма 2'!G18+'Програма 3'!G18+'Програма 4'!G18+'Програма 5'!G18+'Програма 6'!G18+'Програма 7'!G18+'Програма 8'!G18+'Програма 9'!G18</f>
        <v>0</v>
      </c>
      <c r="H18" s="11">
        <f>+'Програма 1'!H18+'Програма 2'!H18+'Програма 3'!H18+'Програма 4'!H18+'Програма 5'!H18+'Програма 6'!H18+'Програма 7'!H18+'Програма 8'!H18+'Програма 9'!H18</f>
        <v>0</v>
      </c>
    </row>
    <row r="19" spans="2:8" ht="26.25" hidden="1" thickBot="1" x14ac:dyDescent="0.25">
      <c r="B19" s="14" t="s">
        <v>44</v>
      </c>
      <c r="C19" s="11">
        <f>+'Програма 1'!C19+'Програма 2'!C19+'Програма 3'!C19+'Програма 4'!C19+'Програма 5'!C19+'Програма 6'!C19+'Програма 7'!C19+'Програма 8'!C19+'Програма 9'!C19</f>
        <v>0</v>
      </c>
      <c r="D19" s="11">
        <f>+'Програма 1'!D19+'Програма 2'!D19+'Програма 3'!D19+'Програма 4'!D19+'Програма 5'!D19+'Програма 6'!D19+'Програма 7'!D19+'Програма 8'!D19+'Програма 9'!D19</f>
        <v>0</v>
      </c>
      <c r="E19" s="11">
        <f>+'Програма 1'!E19+'Програма 2'!E19+'Програма 3'!E19+'Програма 4'!E19+'Програма 5'!E19+'Програма 6'!E19+'Програма 7'!E19+'Програма 8'!E19+'Програма 9'!E19</f>
        <v>0</v>
      </c>
      <c r="F19" s="11">
        <f>+'Програма 1'!F19+'Програма 2'!F19+'Програма 3'!F19+'Програма 4'!F19+'Програма 5'!F19+'Програма 6'!F19+'Програма 7'!F19+'Програма 8'!F19+'Програма 9'!F19</f>
        <v>0</v>
      </c>
      <c r="G19" s="11">
        <f>+'Програма 1'!G19+'Програма 2'!G19+'Програма 3'!G19+'Програма 4'!G19+'Програма 5'!G19+'Програма 6'!G19+'Програма 7'!G19+'Програма 8'!G19+'Програма 9'!G19</f>
        <v>0</v>
      </c>
      <c r="H19" s="11">
        <f>+'Програма 1'!H19+'Програма 2'!H19+'Програма 3'!H19+'Програма 4'!H19+'Програма 5'!H19+'Програма 6'!H19+'Програма 7'!H19+'Програма 8'!H19+'Програма 9'!H19</f>
        <v>0</v>
      </c>
    </row>
    <row r="20" spans="2:8" ht="13.5" hidden="1" thickBot="1" x14ac:dyDescent="0.25">
      <c r="B20" s="14" t="s">
        <v>45</v>
      </c>
      <c r="C20" s="11">
        <f>+'Програма 1'!C20+'Програма 2'!C20+'Програма 3'!C20+'Програма 4'!C20+'Програма 5'!C20+'Програма 6'!C20+'Програма 7'!C20+'Програма 8'!C20+'Програма 9'!C20</f>
        <v>0</v>
      </c>
      <c r="D20" s="11">
        <f>+'Програма 1'!D20+'Програма 2'!D20+'Програма 3'!D20+'Програма 4'!D20+'Програма 5'!D20+'Програма 6'!D20+'Програма 7'!D20+'Програма 8'!D20+'Програма 9'!D20</f>
        <v>0</v>
      </c>
      <c r="E20" s="11">
        <f>+'Програма 1'!E20+'Програма 2'!E20+'Програма 3'!E20+'Програма 4'!E20+'Програма 5'!E20+'Програма 6'!E20+'Програма 7'!E20+'Програма 8'!E20+'Програма 9'!E20</f>
        <v>0</v>
      </c>
      <c r="F20" s="11">
        <f>+'Програма 1'!F20+'Програма 2'!F20+'Програма 3'!F20+'Програма 4'!F20+'Програма 5'!F20+'Програма 6'!F20+'Програма 7'!F20+'Програма 8'!F20+'Програма 9'!F20</f>
        <v>0</v>
      </c>
      <c r="G20" s="11">
        <f>+'Програма 1'!G20+'Програма 2'!G20+'Програма 3'!G20+'Програма 4'!G20+'Програма 5'!G20+'Програма 6'!G20+'Програма 7'!G20+'Програма 8'!G20+'Програма 9'!G20</f>
        <v>0</v>
      </c>
      <c r="H20" s="11">
        <f>+'Програма 1'!H20+'Програма 2'!H20+'Програма 3'!H20+'Програма 4'!H20+'Програма 5'!H20+'Програма 6'!H20+'Програма 7'!H20+'Програма 8'!H20+'Програма 9'!H20</f>
        <v>0</v>
      </c>
    </row>
    <row r="21" spans="2:8" ht="13.5" thickBot="1" x14ac:dyDescent="0.25">
      <c r="B21" s="14" t="s">
        <v>88</v>
      </c>
      <c r="C21" s="11">
        <f>+'Програма 1'!C21+'Програма 2'!C21+'Програма 3'!C21+'Програма 4'!C21+'Програма 5'!C21+'Програма 6'!C21+'Програма 7'!C21+'Програма 8'!C21+'Програма 9'!C21</f>
        <v>0</v>
      </c>
      <c r="D21" s="11">
        <f>+'Програма 1'!D21+'Програма 2'!D21+'Програма 3'!D21+'Програма 4'!D21+'Програма 5'!D21+'Програма 6'!D21+'Програма 7'!D21+'Програма 8'!D21+'Програма 9'!D21</f>
        <v>0</v>
      </c>
      <c r="E21" s="11">
        <f>+'Програма 1'!E21+'Програма 2'!E21+'Програма 3'!E21+'Програма 4'!E21+'Програма 5'!E21+'Програма 6'!E21+'Програма 7'!E21+'Програма 8'!E21+'Програма 9'!E21</f>
        <v>533468</v>
      </c>
      <c r="F21" s="11">
        <f>+'Програма 1'!F21+'Програма 2'!F21+'Програма 3'!F21+'Програма 4'!F21+'Програма 5'!F21+'Програма 6'!F21+'Програма 7'!F21+'Програма 8'!F21+'Програма 9'!F21</f>
        <v>4294479</v>
      </c>
      <c r="G21" s="11">
        <f>+'Програма 1'!G21+'Програма 2'!G21+'Програма 3'!G21+'Програма 4'!G21+'Програма 5'!G21+'Програма 6'!G21+'Програма 7'!G21+'Програма 8'!G21+'Програма 9'!G21</f>
        <v>0</v>
      </c>
      <c r="H21" s="11">
        <f>+'Програма 1'!H21+'Програма 2'!H21+'Програма 3'!H21+'Програма 4'!H21+'Програма 5'!H21+'Програма 6'!H21+'Програма 7'!H21+'Програма 8'!H21+'Програма 9'!H21</f>
        <v>0</v>
      </c>
    </row>
    <row r="22" spans="2:8" ht="39" thickBot="1" x14ac:dyDescent="0.25">
      <c r="B22" s="14" t="s">
        <v>46</v>
      </c>
      <c r="C22" s="11">
        <f>+'Програма 1'!C22+'Програма 2'!C22+'Програма 3'!C22+'Програма 4'!C22+'Програма 5'!C22+'Програма 6'!C22+'Програма 7'!C22+'Програма 8'!C22+'Програма 9'!C22</f>
        <v>0</v>
      </c>
      <c r="D22" s="11">
        <f>+'Програма 1'!D22+'Програма 2'!D22+'Програма 3'!D22+'Програма 4'!D22+'Програма 5'!D22+'Програма 6'!D22+'Програма 7'!D22+'Програма 8'!D22+'Програма 9'!D22</f>
        <v>0</v>
      </c>
      <c r="E22" s="11">
        <f>+'Програма 1'!E22+'Програма 2'!E22+'Програма 3'!E22+'Програма 4'!E22+'Програма 5'!E22+'Програма 6'!E22+'Програма 7'!E22+'Програма 8'!E22+'Програма 9'!E22</f>
        <v>15193</v>
      </c>
      <c r="F22" s="11">
        <f>+'Програма 1'!F22+'Програма 2'!F22+'Програма 3'!F22+'Програма 4'!F22+'Програма 5'!F22+'Програма 6'!F22+'Програма 7'!F22+'Програма 8'!F22+'Програма 9'!F22</f>
        <v>36992</v>
      </c>
      <c r="G22" s="11">
        <f>+'Програма 1'!G22+'Програма 2'!G22+'Програма 3'!G22+'Програма 4'!G22+'Програма 5'!G22+'Програма 6'!G22+'Програма 7'!G22+'Програма 8'!G22+'Програма 9'!G22</f>
        <v>0</v>
      </c>
      <c r="H22" s="11">
        <f>+'Програма 1'!H22+'Програма 2'!H22+'Програма 3'!H22+'Програма 4'!H22+'Програма 5'!H22+'Програма 6'!H22+'Програма 7'!H22+'Програма 8'!H22+'Програма 9'!H22</f>
        <v>0</v>
      </c>
    </row>
    <row r="23" spans="2:8" ht="39" hidden="1" thickBot="1" x14ac:dyDescent="0.25">
      <c r="B23" s="14" t="s">
        <v>47</v>
      </c>
      <c r="C23" s="11">
        <f>+'Програма 1'!C23+'Програма 2'!C23+'Програма 3'!C23+'Програма 4'!C23+'Програма 5'!C23+'Програма 6'!C23+'Програма 7'!C23+'Програма 8'!C23+'Програма 9'!C23</f>
        <v>0</v>
      </c>
      <c r="D23" s="11">
        <f>+'Програма 1'!D23+'Програма 2'!D23+'Програма 3'!D23+'Програма 4'!D23+'Програма 5'!D23+'Програма 6'!D23+'Програма 7'!D23+'Програма 8'!D23+'Програма 9'!D23</f>
        <v>0</v>
      </c>
      <c r="E23" s="11">
        <f>+'Програма 1'!E23+'Програма 2'!E23+'Програма 3'!E23+'Програма 4'!E23+'Програма 5'!E23+'Програма 6'!E23+'Програма 7'!E23+'Програма 8'!E23+'Програма 9'!E23</f>
        <v>0</v>
      </c>
      <c r="F23" s="11">
        <f>+'Програма 1'!F23+'Програма 2'!F23+'Програма 3'!F23+'Програма 4'!F23+'Програма 5'!F23+'Програма 6'!F23+'Програма 7'!F23+'Програма 8'!F23+'Програма 9'!F23</f>
        <v>154312</v>
      </c>
      <c r="G23" s="11">
        <f>+'Програма 1'!G23+'Програма 2'!G23+'Програма 3'!G23+'Програма 4'!G23+'Програма 5'!G23+'Програма 6'!G23+'Програма 7'!G23+'Програма 8'!G23+'Програма 9'!G23</f>
        <v>0</v>
      </c>
      <c r="H23" s="11">
        <f>+'Програма 1'!H23+'Програма 2'!H23+'Програма 3'!H23+'Програма 4'!H23+'Програма 5'!H23+'Програма 6'!H23+'Програма 7'!H23+'Програма 8'!H23+'Програма 9'!H23</f>
        <v>0</v>
      </c>
    </row>
    <row r="24" spans="2:8" ht="39" thickBot="1" x14ac:dyDescent="0.25">
      <c r="B24" s="14" t="s">
        <v>48</v>
      </c>
      <c r="C24" s="11">
        <f>+'Програма 1'!C24+'Програма 2'!C24+'Програма 3'!C24+'Програма 4'!C24+'Програма 5'!C24+'Програма 6'!C24+'Програма 7'!C24+'Програма 8'!C24+'Програма 9'!C24</f>
        <v>0</v>
      </c>
      <c r="D24" s="11">
        <f>+'Програма 1'!D24+'Програма 2'!D24+'Програма 3'!D24+'Програма 4'!D24+'Програма 5'!D24+'Програма 6'!D24+'Програма 7'!D24+'Програма 8'!D24+'Програма 9'!D24</f>
        <v>0</v>
      </c>
      <c r="E24" s="11">
        <f>+'Програма 1'!E24+'Програма 2'!E24+'Програма 3'!E24+'Програма 4'!E24+'Програма 5'!E24+'Програма 6'!E24+'Програма 7'!E24+'Програма 8'!E24+'Програма 9'!E24</f>
        <v>956</v>
      </c>
      <c r="F24" s="11">
        <f>+'Програма 1'!F24+'Програма 2'!F24+'Програма 3'!F24+'Програма 4'!F24+'Програма 5'!F24+'Програма 6'!F24+'Програма 7'!F24+'Програма 8'!F24+'Програма 9'!F24</f>
        <v>956</v>
      </c>
      <c r="G24" s="11">
        <f>+'Програма 1'!G24+'Програма 2'!G24+'Програма 3'!G24+'Програма 4'!G24+'Програма 5'!G24+'Програма 6'!G24+'Програма 7'!G24+'Програма 8'!G24+'Програма 9'!G24</f>
        <v>0</v>
      </c>
      <c r="H24" s="11">
        <f>+'Програма 1'!H24+'Програма 2'!H24+'Програма 3'!H24+'Програма 4'!H24+'Програма 5'!H24+'Програма 6'!H24+'Програма 7'!H24+'Програма 8'!H24+'Програма 9'!H24</f>
        <v>0</v>
      </c>
    </row>
    <row r="25" spans="2:8" ht="51.75" hidden="1" thickBot="1" x14ac:dyDescent="0.25">
      <c r="B25" s="14" t="s">
        <v>49</v>
      </c>
      <c r="C25" s="11">
        <f>+'Програма 1'!C25+'Програма 2'!C25+'Програма 3'!C25+'Програма 4'!C25+'Програма 5'!C25+'Програма 6'!C25+'Програма 7'!C25+'Програма 8'!C25+'Програма 9'!C25</f>
        <v>0</v>
      </c>
      <c r="D25" s="11">
        <f>+'Програма 1'!D25+'Програма 2'!D25+'Програма 3'!D25+'Програма 4'!D25+'Програма 5'!D25+'Програма 6'!D25+'Програма 7'!D25+'Програма 8'!D25+'Програма 9'!D25</f>
        <v>0</v>
      </c>
      <c r="E25" s="11">
        <f>+'Програма 1'!E25+'Програма 2'!E25+'Програма 3'!E25+'Програма 4'!E25+'Програма 5'!E25+'Програма 6'!E25+'Програма 7'!E25+'Програма 8'!E25+'Програма 9'!E25</f>
        <v>0</v>
      </c>
      <c r="F25" s="11">
        <f>+'Програма 1'!F25+'Програма 2'!F25+'Програма 3'!F25+'Програма 4'!F25+'Програма 5'!F25+'Програма 6'!F25+'Програма 7'!F25+'Програма 8'!F25+'Програма 9'!F25</f>
        <v>0</v>
      </c>
      <c r="G25" s="11">
        <f>+'Програма 1'!G25+'Програма 2'!G25+'Програма 3'!G25+'Програма 4'!G25+'Програма 5'!G25+'Програма 6'!G25+'Програма 7'!G25+'Програма 8'!G25+'Програма 9'!G25</f>
        <v>0</v>
      </c>
      <c r="H25" s="11">
        <f>+'Програма 1'!H25+'Програма 2'!H25+'Програма 3'!H25+'Програма 4'!H25+'Програма 5'!H25+'Програма 6'!H25+'Програма 7'!H25+'Програма 8'!H25+'Програма 9'!H25</f>
        <v>0</v>
      </c>
    </row>
    <row r="26" spans="2:8" ht="39" hidden="1" thickBot="1" x14ac:dyDescent="0.25">
      <c r="B26" s="14" t="s">
        <v>50</v>
      </c>
      <c r="C26" s="11">
        <f>+'Програма 1'!C26+'Програма 2'!C26+'Програма 3'!C26+'Програма 4'!C26+'Програма 5'!C26+'Програма 6'!C26+'Програма 7'!C26+'Програма 8'!C26+'Програма 9'!C26</f>
        <v>0</v>
      </c>
      <c r="D26" s="11">
        <f>+'Програма 1'!D26+'Програма 2'!D26+'Програма 3'!D26+'Програма 4'!D26+'Програма 5'!D26+'Програма 6'!D26+'Програма 7'!D26+'Програма 8'!D26+'Програма 9'!D26</f>
        <v>0</v>
      </c>
      <c r="E26" s="11">
        <f>+'Програма 1'!E26+'Програма 2'!E26+'Програма 3'!E26+'Програма 4'!E26+'Програма 5'!E26+'Програма 6'!E26+'Програма 7'!E26+'Програма 8'!E26+'Програма 9'!E26</f>
        <v>0</v>
      </c>
      <c r="F26" s="11">
        <f>+'Програма 1'!F26+'Програма 2'!F26+'Програма 3'!F26+'Програма 4'!F26+'Програма 5'!F26+'Програма 6'!F26+'Програма 7'!F26+'Програма 8'!F26+'Програма 9'!F26</f>
        <v>0</v>
      </c>
      <c r="G26" s="11">
        <f>+'Програма 1'!G26+'Програма 2'!G26+'Програма 3'!G26+'Програма 4'!G26+'Програма 5'!G26+'Програма 6'!G26+'Програма 7'!G26+'Програма 8'!G26+'Програма 9'!G26</f>
        <v>0</v>
      </c>
      <c r="H26" s="11">
        <f>+'Програма 1'!H26+'Програма 2'!H26+'Програма 3'!H26+'Програма 4'!H26+'Програма 5'!H26+'Програма 6'!H26+'Програма 7'!H26+'Програма 8'!H26+'Програма 9'!H26</f>
        <v>0</v>
      </c>
    </row>
    <row r="27" spans="2:8" ht="51.75" thickBot="1" x14ac:dyDescent="0.25">
      <c r="B27" s="14" t="s">
        <v>51</v>
      </c>
      <c r="C27" s="11">
        <f>+'Програма 1'!C27+'Програма 2'!C27+'Програма 3'!C27+'Програма 4'!C27+'Програма 5'!C27+'Програма 6'!C27+'Програма 7'!C27+'Програма 8'!C27+'Програма 9'!C27</f>
        <v>0</v>
      </c>
      <c r="D27" s="11">
        <f>+'Програма 1'!D27+'Програма 2'!D27+'Програма 3'!D27+'Програма 4'!D27+'Програма 5'!D27+'Програма 6'!D27+'Програма 7'!D27+'Програма 8'!D27+'Програма 9'!D27</f>
        <v>0</v>
      </c>
      <c r="E27" s="11">
        <f>+'Програма 1'!E27+'Програма 2'!E27+'Програма 3'!E27+'Програма 4'!E27+'Програма 5'!E27+'Програма 6'!E27+'Програма 7'!E27+'Програма 8'!E27+'Програма 9'!E27</f>
        <v>44706</v>
      </c>
      <c r="F27" s="11">
        <f>+'Програма 1'!F27+'Програма 2'!F27+'Програма 3'!F27+'Програма 4'!F27+'Програма 5'!F27+'Програма 6'!F27+'Програма 7'!F27+'Програма 8'!F27+'Програма 9'!F27</f>
        <v>44706</v>
      </c>
      <c r="G27" s="11">
        <f>+'Програма 1'!G27+'Програма 2'!G27+'Програма 3'!G27+'Програма 4'!G27+'Програма 5'!G27+'Програма 6'!G27+'Програма 7'!G27+'Програма 8'!G27+'Програма 9'!G27</f>
        <v>0</v>
      </c>
      <c r="H27" s="11">
        <f>+'Програма 1'!H27+'Програма 2'!H27+'Програма 3'!H27+'Програма 4'!H27+'Програма 5'!H27+'Програма 6'!H27+'Програма 7'!H27+'Програма 8'!H27+'Програма 9'!H27</f>
        <v>0</v>
      </c>
    </row>
    <row r="28" spans="2:8" ht="51.75" hidden="1" thickBot="1" x14ac:dyDescent="0.25">
      <c r="B28" s="14" t="s">
        <v>52</v>
      </c>
      <c r="C28" s="11">
        <f>+'Програма 1'!C28+'Програма 2'!C28+'Програма 3'!C28+'Програма 4'!C28+'Програма 5'!C28+'Програма 6'!C28+'Програма 7'!C28+'Програма 8'!C28+'Програма 9'!C28</f>
        <v>0</v>
      </c>
      <c r="D28" s="11">
        <f>+'Програма 1'!D28+'Програма 2'!D28+'Програма 3'!D28+'Програма 4'!D28+'Програма 5'!D28+'Програма 6'!D28+'Програма 7'!D28+'Програма 8'!D28+'Програма 9'!D28</f>
        <v>0</v>
      </c>
      <c r="E28" s="11">
        <f>+'Програма 1'!E28+'Програма 2'!E28+'Програма 3'!E28+'Програма 4'!E28+'Програма 5'!E28+'Програма 6'!E28+'Програма 7'!E28+'Програма 8'!E28+'Програма 9'!E28</f>
        <v>0</v>
      </c>
      <c r="F28" s="11">
        <f>+'Програма 1'!F28+'Програма 2'!F28+'Програма 3'!F28+'Програма 4'!F28+'Програма 5'!F28+'Програма 6'!F28+'Програма 7'!F28+'Програма 8'!F28+'Програма 9'!F28</f>
        <v>0</v>
      </c>
      <c r="G28" s="11">
        <f>+'Програма 1'!G28+'Програма 2'!G28+'Програма 3'!G28+'Програма 4'!G28+'Програма 5'!G28+'Програма 6'!G28+'Програма 7'!G28+'Програма 8'!G28+'Програма 9'!G28</f>
        <v>0</v>
      </c>
      <c r="H28" s="11">
        <f>+'Програма 1'!H28+'Програма 2'!H28+'Програма 3'!H28+'Програма 4'!H28+'Програма 5'!H28+'Програма 6'!H28+'Програма 7'!H28+'Програма 8'!H28+'Програма 9'!H28</f>
        <v>0</v>
      </c>
    </row>
    <row r="29" spans="2:8" ht="26.25" hidden="1" thickBot="1" x14ac:dyDescent="0.25">
      <c r="B29" s="14" t="s">
        <v>53</v>
      </c>
      <c r="C29" s="11">
        <f>+'Програма 1'!C29+'Програма 2'!C29+'Програма 3'!C29+'Програма 4'!C29+'Програма 5'!C29+'Програма 6'!C29+'Програма 7'!C29+'Програма 8'!C29+'Програма 9'!C29</f>
        <v>0</v>
      </c>
      <c r="D29" s="11">
        <f>+'Програма 1'!D29+'Програма 2'!D29+'Програма 3'!D29+'Програма 4'!D29+'Програма 5'!D29+'Програма 6'!D29+'Програма 7'!D29+'Програма 8'!D29+'Програма 9'!D29</f>
        <v>0</v>
      </c>
      <c r="E29" s="11">
        <f>+'Програма 1'!E29+'Програма 2'!E29+'Програма 3'!E29+'Програма 4'!E29+'Програма 5'!E29+'Програма 6'!E29+'Програма 7'!E29+'Програма 8'!E29+'Програма 9'!E29</f>
        <v>0</v>
      </c>
      <c r="F29" s="11">
        <f>+'Програма 1'!F29+'Програма 2'!F29+'Програма 3'!F29+'Програма 4'!F29+'Програма 5'!F29+'Програма 6'!F29+'Програма 7'!F29+'Програма 8'!F29+'Програма 9'!F29</f>
        <v>0</v>
      </c>
      <c r="G29" s="11">
        <f>+'Програма 1'!G29+'Програма 2'!G29+'Програма 3'!G29+'Програма 4'!G29+'Програма 5'!G29+'Програма 6'!G29+'Програма 7'!G29+'Програма 8'!G29+'Програма 9'!G29</f>
        <v>0</v>
      </c>
      <c r="H29" s="11">
        <f>+'Програма 1'!H29+'Програма 2'!H29+'Програма 3'!H29+'Програма 4'!H29+'Програма 5'!H29+'Програма 6'!H29+'Програма 7'!H29+'Програма 8'!H29+'Програма 9'!H29</f>
        <v>0</v>
      </c>
    </row>
    <row r="30" spans="2:8" ht="26.25" thickBot="1" x14ac:dyDescent="0.25">
      <c r="B30" s="14" t="s">
        <v>54</v>
      </c>
      <c r="C30" s="11">
        <f>+'Програма 1'!C30+'Програма 2'!C30+'Програма 3'!C30+'Програма 4'!C30+'Програма 5'!C30+'Програма 6'!C30+'Програма 7'!C30+'Програма 8'!C30+'Програма 9'!C30</f>
        <v>0</v>
      </c>
      <c r="D30" s="11">
        <f>+'Програма 1'!D30+'Програма 2'!D30+'Програма 3'!D30+'Програма 4'!D30+'Програма 5'!D30+'Програма 6'!D30+'Програма 7'!D30+'Програма 8'!D30+'Програма 9'!D30</f>
        <v>0</v>
      </c>
      <c r="E30" s="11">
        <f>+'Програма 1'!E30+'Програма 2'!E30+'Програма 3'!E30+'Програма 4'!E30+'Програма 5'!E30+'Програма 6'!E30+'Програма 7'!E30+'Програма 8'!E30+'Програма 9'!E30</f>
        <v>1283</v>
      </c>
      <c r="F30" s="11">
        <f>+'Програма 1'!F30+'Програма 2'!F30+'Програма 3'!F30+'Програма 4'!F30+'Програма 5'!F30+'Програма 6'!F30+'Програма 7'!F30+'Програма 8'!F30+'Програма 9'!F30</f>
        <v>1283</v>
      </c>
      <c r="G30" s="11">
        <f>+'Програма 1'!G30+'Програма 2'!G30+'Програма 3'!G30+'Програма 4'!G30+'Програма 5'!G30+'Програма 6'!G30+'Програма 7'!G30+'Програма 8'!G30+'Програма 9'!G30</f>
        <v>0</v>
      </c>
      <c r="H30" s="11">
        <f>+'Програма 1'!H30+'Програма 2'!H30+'Програма 3'!H30+'Програма 4'!H30+'Програма 5'!H30+'Програма 6'!H30+'Програма 7'!H30+'Програма 8'!H30+'Програма 9'!H30</f>
        <v>0</v>
      </c>
    </row>
    <row r="31" spans="2:8" ht="13.5" thickBot="1" x14ac:dyDescent="0.25">
      <c r="B31" s="14" t="s">
        <v>55</v>
      </c>
      <c r="C31" s="11">
        <f>+'Програма 1'!C31+'Програма 2'!C31+'Програма 3'!C31+'Програма 4'!C31+'Програма 5'!C31+'Програма 6'!C31+'Програма 7'!C31+'Програма 8'!C31+'Програма 9'!C31</f>
        <v>0</v>
      </c>
      <c r="D31" s="11">
        <f>+'Програма 1'!D31+'Програма 2'!D31+'Програма 3'!D31+'Програма 4'!D31+'Програма 5'!D31+'Програма 6'!D31+'Програма 7'!D31+'Програма 8'!D31+'Програма 9'!D31</f>
        <v>0</v>
      </c>
      <c r="E31" s="11">
        <f>+'Програма 1'!E31+'Програма 2'!E31+'Програма 3'!E31+'Програма 4'!E31+'Програма 5'!E31+'Програма 6'!E31+'Програма 7'!E31+'Програма 8'!E31+'Програма 9'!E31</f>
        <v>76110</v>
      </c>
      <c r="F31" s="11">
        <f>+'Програма 1'!F31+'Програма 2'!F31+'Програма 3'!F31+'Програма 4'!F31+'Програма 5'!F31+'Програма 6'!F31+'Програма 7'!F31+'Програма 8'!F31+'Програма 9'!F31</f>
        <v>169970</v>
      </c>
      <c r="G31" s="11">
        <f>+'Програма 1'!G31+'Програма 2'!G31+'Програма 3'!G31+'Програма 4'!G31+'Програма 5'!G31+'Програма 6'!G31+'Програма 7'!G31+'Програма 8'!G31+'Програма 9'!G31</f>
        <v>0</v>
      </c>
      <c r="H31" s="11">
        <f>+'Програма 1'!H31+'Програма 2'!H31+'Програма 3'!H31+'Програма 4'!H31+'Програма 5'!H31+'Програма 6'!H31+'Програма 7'!H31+'Програма 8'!H31+'Програма 9'!H31</f>
        <v>0</v>
      </c>
    </row>
    <row r="32" spans="2:8" ht="26.25" thickBot="1" x14ac:dyDescent="0.25">
      <c r="B32" s="14" t="s">
        <v>56</v>
      </c>
      <c r="C32" s="11">
        <f>+'Програма 1'!C32+'Програма 2'!C32+'Програма 3'!C32+'Програма 4'!C32+'Програма 5'!C32+'Програма 6'!C32+'Програма 7'!C32+'Програма 8'!C32+'Програма 9'!C32</f>
        <v>0</v>
      </c>
      <c r="D32" s="11">
        <f>+'Програма 1'!D32+'Програма 2'!D32+'Програма 3'!D32+'Програма 4'!D32+'Програма 5'!D32+'Програма 6'!D32+'Програма 7'!D32+'Програма 8'!D32+'Програма 9'!D32</f>
        <v>0</v>
      </c>
      <c r="E32" s="11">
        <f>+'Програма 1'!E32+'Програма 2'!E32+'Програма 3'!E32+'Програма 4'!E32+'Програма 5'!E32+'Програма 6'!E32+'Програма 7'!E32+'Програма 8'!E32+'Програма 9'!E32</f>
        <v>13811898</v>
      </c>
      <c r="F32" s="11">
        <f>+'Програма 1'!F32+'Програма 2'!F32+'Програма 3'!F32+'Програма 4'!F32+'Програма 5'!F32+'Програма 6'!F32+'Програма 7'!F32+'Програма 8'!F32+'Програма 9'!F32</f>
        <v>24470779</v>
      </c>
      <c r="G32" s="11">
        <f>+'Програма 1'!G32+'Програма 2'!G32+'Програма 3'!G32+'Програма 4'!G32+'Програма 5'!G32+'Програма 6'!G32+'Програма 7'!G32+'Програма 8'!G32+'Програма 9'!G32</f>
        <v>0</v>
      </c>
      <c r="H32" s="11">
        <f>+'Програма 1'!H32+'Програма 2'!H32+'Програма 3'!H32+'Програма 4'!H32+'Програма 5'!H32+'Програма 6'!H32+'Програма 7'!H32+'Програма 8'!H32+'Програма 9'!H32</f>
        <v>0</v>
      </c>
    </row>
    <row r="33" spans="2:8" ht="13.5" hidden="1" thickBot="1" x14ac:dyDescent="0.25">
      <c r="B33" s="14" t="s">
        <v>57</v>
      </c>
      <c r="C33" s="11">
        <f>+'Програма 1'!C33+'Програма 2'!C33+'Програма 3'!C33+'Програма 4'!C33+'Програма 5'!C33+'Програма 6'!C33+'Програма 7'!C33+'Програма 8'!C33+'Програма 9'!C33</f>
        <v>0</v>
      </c>
      <c r="D33" s="11">
        <f>+'Програма 1'!D33+'Програма 2'!D33+'Програма 3'!D33+'Програма 4'!D33+'Програма 5'!D33+'Програма 6'!D33+'Програма 7'!D33+'Програма 8'!D33+'Програма 9'!D33</f>
        <v>0</v>
      </c>
      <c r="E33" s="11">
        <f>+'Програма 1'!E33+'Програма 2'!E33+'Програма 3'!E33+'Програма 4'!E33+'Програма 5'!E33+'Програма 6'!E33+'Програма 7'!E33+'Програма 8'!E33+'Програма 9'!E33</f>
        <v>0</v>
      </c>
      <c r="F33" s="11">
        <f>+'Програма 1'!F33+'Програма 2'!F33+'Програма 3'!F33+'Програма 4'!F33+'Програма 5'!F33+'Програма 6'!F33+'Програма 7'!F33+'Програма 8'!F33+'Програма 9'!F33</f>
        <v>0</v>
      </c>
      <c r="G33" s="11">
        <f>+'Програма 1'!G33+'Програма 2'!G33+'Програма 3'!G33+'Програма 4'!G33+'Програма 5'!G33+'Програма 6'!G33+'Програма 7'!G33+'Програма 8'!G33+'Програма 9'!G33</f>
        <v>0</v>
      </c>
      <c r="H33" s="11">
        <f>+'Програма 1'!H33+'Програма 2'!H33+'Програма 3'!H33+'Програма 4'!H33+'Програма 5'!H33+'Програма 6'!H33+'Програма 7'!H33+'Програма 8'!H33+'Програма 9'!H33</f>
        <v>0</v>
      </c>
    </row>
    <row r="34" spans="2:8" ht="26.25" thickBot="1" x14ac:dyDescent="0.25">
      <c r="B34" s="14" t="s">
        <v>58</v>
      </c>
      <c r="C34" s="11">
        <f>+'Програма 1'!C34+'Програма 2'!C34+'Програма 3'!C34+'Програма 4'!C34+'Програма 5'!C34+'Програма 6'!C34+'Програма 7'!C34+'Програма 8'!C34+'Програма 9'!C34</f>
        <v>0</v>
      </c>
      <c r="D34" s="11">
        <f>+'Програма 1'!D34+'Програма 2'!D34+'Програма 3'!D34+'Програма 4'!D34+'Програма 5'!D34+'Програма 6'!D34+'Програма 7'!D34+'Програма 8'!D34+'Програма 9'!D34</f>
        <v>0</v>
      </c>
      <c r="E34" s="11">
        <f>+'Програма 1'!E34+'Програма 2'!E34+'Програма 3'!E34+'Програма 4'!E34+'Програма 5'!E34+'Програма 6'!E34+'Програма 7'!E34+'Програма 8'!E34+'Програма 9'!E34</f>
        <v>7592</v>
      </c>
      <c r="F34" s="11">
        <f>+'Програма 1'!F34+'Програма 2'!F34+'Програма 3'!F34+'Програма 4'!F34+'Програма 5'!F34+'Програма 6'!F34+'Програма 7'!F34+'Програма 8'!F34+'Програма 9'!F34</f>
        <v>12252</v>
      </c>
      <c r="G34" s="11">
        <f>+'Програма 1'!G34+'Програма 2'!G34+'Програма 3'!G34+'Програма 4'!G34+'Програма 5'!G34+'Програма 6'!G34+'Програма 7'!G34+'Програма 8'!G34+'Програма 9'!G34</f>
        <v>0</v>
      </c>
      <c r="H34" s="11">
        <f>+'Програма 1'!H34+'Програма 2'!H34+'Програма 3'!H34+'Програма 4'!H34+'Програма 5'!H34+'Програма 6'!H34+'Програма 7'!H34+'Програма 8'!H34+'Програма 9'!H34</f>
        <v>0</v>
      </c>
    </row>
    <row r="35" spans="2:8" ht="13.5" hidden="1" thickBot="1" x14ac:dyDescent="0.25">
      <c r="B35" s="10"/>
      <c r="C35" s="11">
        <f>+'Програма 1'!C35+'Програма 2'!C35+'Програма 3'!C35+'Програма 4'!C35+'Програма 5'!C35+'Програма 6'!C35+'Програма 7'!C35+'Програма 8'!C35+'Програма 9'!C35</f>
        <v>0</v>
      </c>
      <c r="D35" s="11">
        <f>+'Програма 1'!D35+'Програма 2'!D35+'Програма 3'!D35+'Програма 4'!D35+'Програма 5'!D35+'Програма 6'!D35+'Програма 7'!D35+'Програма 8'!D35+'Програма 9'!D35</f>
        <v>0</v>
      </c>
      <c r="E35" s="11">
        <f>+'Програма 1'!E35+'Програма 2'!E35+'Програма 3'!E35+'Програма 4'!E35+'Програма 5'!E35+'Програма 6'!E35+'Програма 7'!E35+'Програма 8'!E35+'Програма 9'!E35</f>
        <v>0</v>
      </c>
      <c r="F35" s="11">
        <f>+'Програма 1'!F35+'Програма 2'!F35+'Програма 3'!F35+'Програма 4'!F35+'Програма 5'!F35+'Програма 6'!F35+'Програма 7'!F35+'Програма 8'!F35+'Програма 9'!F35</f>
        <v>0</v>
      </c>
      <c r="G35" s="11">
        <f>+'Програма 1'!G35+'Програма 2'!G35+'Програма 3'!G35+'Програма 4'!G35+'Програма 5'!G35+'Програма 6'!G35+'Програма 7'!G35+'Програма 8'!G35+'Програма 9'!G35</f>
        <v>0</v>
      </c>
      <c r="H35" s="11">
        <f>+'Програма 1'!H35+'Програма 2'!H35+'Програма 3'!H35+'Програма 4'!H35+'Програма 5'!H35+'Програма 6'!H35+'Програма 7'!H35+'Програма 8'!H35+'Програма 9'!H35</f>
        <v>0</v>
      </c>
    </row>
    <row r="36" spans="2:8" ht="13.5" hidden="1" thickBot="1" x14ac:dyDescent="0.25">
      <c r="B36" s="10"/>
      <c r="C36" s="11">
        <f>+'Програма 1'!C36+'Програма 2'!C36+'Програма 3'!C36+'Програма 4'!C36+'Програма 5'!C36+'Програма 6'!C36+'Програма 7'!C36+'Програма 8'!C36+'Програма 9'!C36</f>
        <v>0</v>
      </c>
      <c r="D36" s="11">
        <f>+'Програма 1'!D36+'Програма 2'!D36+'Програма 3'!D36+'Програма 4'!D36+'Програма 5'!D36+'Програма 6'!D36+'Програма 7'!D36+'Програма 8'!D36+'Програма 9'!D36</f>
        <v>0</v>
      </c>
      <c r="E36" s="11">
        <f>+'Програма 1'!E36+'Програма 2'!E36+'Програма 3'!E36+'Програма 4'!E36+'Програма 5'!E36+'Програма 6'!E36+'Програма 7'!E36+'Програма 8'!E36+'Програма 9'!E36</f>
        <v>0</v>
      </c>
      <c r="F36" s="11">
        <f>+'Програма 1'!F36+'Програма 2'!F36+'Програма 3'!F36+'Програма 4'!F36+'Програма 5'!F36+'Програма 6'!F36+'Програма 7'!F36+'Програма 8'!F36+'Програма 9'!F36</f>
        <v>0</v>
      </c>
      <c r="G36" s="11">
        <f>+'Програма 1'!G36+'Програма 2'!G36+'Програма 3'!G36+'Програма 4'!G36+'Програма 5'!G36+'Програма 6'!G36+'Програма 7'!G36+'Програма 8'!G36+'Програма 9'!G36</f>
        <v>0</v>
      </c>
      <c r="H36" s="11">
        <f>+'Програма 1'!H36+'Програма 2'!H36+'Програма 3'!H36+'Програма 4'!H36+'Програма 5'!H36+'Програма 6'!H36+'Програма 7'!H36+'Програма 8'!H36+'Програма 9'!H36</f>
        <v>0</v>
      </c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37917293</v>
      </c>
      <c r="F38" s="9">
        <f t="shared" si="2"/>
        <v>69585028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>
        <f>+'Програма 1'!C40+'Програма 2'!C40+'Програма 3'!C40+'Програма 4'!C40+'Програма 5'!C40+'Програма 6'!C40+'Програма 7'!C40+'Програма 8'!C40+'Програма 9'!C40</f>
        <v>0</v>
      </c>
      <c r="D40" s="38">
        <f>+'Програма 1'!D40+'Програма 2'!D40+'Програма 3'!D40+'Програма 4'!D40+'Програма 5'!D40+'Програма 6'!D40+'Програма 7'!D40+'Програма 8'!D40+'Програма 9'!D40</f>
        <v>0</v>
      </c>
      <c r="E40" s="38">
        <f>+'Програма 1'!E40+'Програма 2'!E40+'Програма 3'!E40+'Програма 4'!E40+'Програма 5'!E40+'Програма 6'!E40+'Програма 7'!E40+'Програма 8'!E40+'Програма 9'!E40</f>
        <v>2240</v>
      </c>
      <c r="F40" s="38">
        <f>+'Програма 1'!F40+'Програма 2'!F40+'Програма 3'!F40+'Програма 4'!F40+'Програма 5'!F40+'Програма 6'!F40+'Програма 7'!F40+'Програма 8'!F40+'Програма 9'!F40</f>
        <v>2263</v>
      </c>
      <c r="G40" s="38">
        <f>+'Програма 1'!G40+'Програма 2'!G40+'Програма 3'!G40+'Програма 4'!G40+'Програма 5'!G40+'Програма 6'!G40+'Програма 7'!G40+'Програма 8'!G40+'Програма 9'!G40</f>
        <v>0</v>
      </c>
      <c r="H40" s="38">
        <f>+'Програма 1'!H40+'Програма 2'!H40+'Програма 3'!H40+'Програма 4'!H40+'Програма 5'!H40+'Програма 6'!H40+'Програма 7'!H40+'Програма 8'!H40+'Програма 9'!H40</f>
        <v>0</v>
      </c>
    </row>
    <row r="41" spans="2:8" ht="15.75" x14ac:dyDescent="0.2">
      <c r="B41" s="15"/>
    </row>
  </sheetData>
  <mergeCells count="6">
    <mergeCell ref="D7:D9"/>
    <mergeCell ref="C7:C9"/>
    <mergeCell ref="B3:H3"/>
    <mergeCell ref="B4:H4"/>
    <mergeCell ref="B5:H5"/>
    <mergeCell ref="B6:H6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0DEC-1679-40FC-8FE7-82D2CE891CCE}">
  <dimension ref="B3:H45"/>
  <sheetViews>
    <sheetView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B3" sqref="B3:H3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thickBot="1" x14ac:dyDescent="0.25">
      <c r="B6" s="64" t="s">
        <v>33</v>
      </c>
      <c r="C6" s="65"/>
      <c r="D6" s="65"/>
      <c r="E6" s="65"/>
      <c r="F6" s="65"/>
      <c r="G6" s="65"/>
      <c r="H6" s="66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1603493</v>
      </c>
      <c r="F10" s="9">
        <f t="shared" si="0"/>
        <v>3126461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1530025</v>
      </c>
      <c r="F12" s="11">
        <v>2973327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73468</v>
      </c>
      <c r="F13" s="11">
        <f>151137+1997</f>
        <v>153134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/>
      <c r="F14" s="11"/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0</v>
      </c>
      <c r="F16" s="9">
        <f t="shared" si="1"/>
        <v>0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hidden="1" thickBot="1" x14ac:dyDescent="0.25">
      <c r="B21" s="14" t="s">
        <v>88</v>
      </c>
      <c r="C21" s="11"/>
      <c r="D21" s="11"/>
      <c r="E21" s="11"/>
      <c r="F21" s="11"/>
      <c r="G21" s="11"/>
      <c r="H21" s="11"/>
    </row>
    <row r="22" spans="2:8" ht="39" hidden="1" thickBot="1" x14ac:dyDescent="0.25">
      <c r="B22" s="14" t="s">
        <v>46</v>
      </c>
      <c r="C22" s="11"/>
      <c r="D22" s="11"/>
      <c r="E22" s="11"/>
      <c r="F22" s="11"/>
      <c r="G22" s="11"/>
      <c r="H22" s="11"/>
    </row>
    <row r="23" spans="2:8" ht="39" hidden="1" thickBot="1" x14ac:dyDescent="0.25">
      <c r="B23" s="14" t="s">
        <v>47</v>
      </c>
      <c r="C23" s="11"/>
      <c r="D23" s="11"/>
      <c r="E23" s="11"/>
      <c r="F23" s="11"/>
      <c r="G23" s="11"/>
      <c r="H23" s="11"/>
    </row>
    <row r="24" spans="2:8" ht="39" hidden="1" thickBot="1" x14ac:dyDescent="0.25">
      <c r="B24" s="14" t="s">
        <v>48</v>
      </c>
      <c r="C24" s="11"/>
      <c r="D24" s="11"/>
      <c r="E24" s="11"/>
      <c r="F24" s="11"/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11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11"/>
      <c r="F26" s="11"/>
      <c r="G26" s="11"/>
      <c r="H26" s="11"/>
    </row>
    <row r="27" spans="2:8" ht="51.75" hidden="1" thickBot="1" x14ac:dyDescent="0.25">
      <c r="B27" s="14" t="s">
        <v>51</v>
      </c>
      <c r="C27" s="11"/>
      <c r="D27" s="11"/>
      <c r="E27" s="11"/>
      <c r="F27" s="11"/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11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11"/>
      <c r="F29" s="11"/>
      <c r="G29" s="11"/>
      <c r="H29" s="11"/>
    </row>
    <row r="30" spans="2:8" ht="26.25" hidden="1" thickBot="1" x14ac:dyDescent="0.25">
      <c r="B30" s="14" t="s">
        <v>54</v>
      </c>
      <c r="C30" s="11"/>
      <c r="D30" s="11"/>
      <c r="E30" s="11"/>
      <c r="F30" s="11"/>
      <c r="G30" s="11"/>
      <c r="H30" s="11"/>
    </row>
    <row r="31" spans="2:8" ht="13.5" hidden="1" thickBot="1" x14ac:dyDescent="0.25">
      <c r="B31" s="14" t="s">
        <v>55</v>
      </c>
      <c r="C31" s="11"/>
      <c r="D31" s="11"/>
      <c r="E31" s="11"/>
      <c r="F31" s="11"/>
      <c r="G31" s="11"/>
      <c r="H31" s="11"/>
    </row>
    <row r="32" spans="2:8" ht="26.25" hidden="1" thickBot="1" x14ac:dyDescent="0.25">
      <c r="B32" s="14" t="s">
        <v>56</v>
      </c>
      <c r="C32" s="11"/>
      <c r="D32" s="11"/>
      <c r="E32" s="11"/>
      <c r="F32" s="11"/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11"/>
      <c r="F33" s="11"/>
      <c r="G33" s="11"/>
      <c r="H33" s="11"/>
    </row>
    <row r="34" spans="2:8" ht="26.25" hidden="1" thickBot="1" x14ac:dyDescent="0.25">
      <c r="B34" s="14" t="s">
        <v>58</v>
      </c>
      <c r="C34" s="11"/>
      <c r="D34" s="11"/>
      <c r="E34" s="11"/>
      <c r="F34" s="11"/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1603493</v>
      </c>
      <c r="F38" s="9">
        <f t="shared" si="2"/>
        <v>3126461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105</v>
      </c>
      <c r="F40" s="38">
        <v>106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B4814-BB36-452C-948D-07955D79FEBE}">
  <dimension ref="B3:H45"/>
  <sheetViews>
    <sheetView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B3" sqref="B3:H3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customHeight="1" thickBot="1" x14ac:dyDescent="0.25">
      <c r="B6" s="67" t="s">
        <v>35</v>
      </c>
      <c r="C6" s="65"/>
      <c r="D6" s="65"/>
      <c r="E6" s="65"/>
      <c r="F6" s="65"/>
      <c r="G6" s="65"/>
      <c r="H6" s="66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941917</v>
      </c>
      <c r="F10" s="9">
        <f t="shared" si="0"/>
        <v>1913314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920676</v>
      </c>
      <c r="F12" s="11">
        <v>1862126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21241</v>
      </c>
      <c r="F13" s="11">
        <f>51152+36</f>
        <v>51188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/>
      <c r="F14" s="11"/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0</v>
      </c>
      <c r="F16" s="9">
        <f t="shared" si="1"/>
        <v>0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hidden="1" thickBot="1" x14ac:dyDescent="0.25">
      <c r="B21" s="14" t="s">
        <v>88</v>
      </c>
      <c r="C21" s="11"/>
      <c r="D21" s="11"/>
      <c r="E21" s="11"/>
      <c r="F21" s="11"/>
      <c r="G21" s="11"/>
      <c r="H21" s="11"/>
    </row>
    <row r="22" spans="2:8" ht="39" hidden="1" thickBot="1" x14ac:dyDescent="0.25">
      <c r="B22" s="14" t="s">
        <v>46</v>
      </c>
      <c r="C22" s="11"/>
      <c r="D22" s="11"/>
      <c r="E22" s="11"/>
      <c r="F22" s="11"/>
      <c r="G22" s="11"/>
      <c r="H22" s="11"/>
    </row>
    <row r="23" spans="2:8" ht="39" hidden="1" thickBot="1" x14ac:dyDescent="0.25">
      <c r="B23" s="14" t="s">
        <v>47</v>
      </c>
      <c r="C23" s="11"/>
      <c r="D23" s="11"/>
      <c r="E23" s="11"/>
      <c r="F23" s="11"/>
      <c r="G23" s="11"/>
      <c r="H23" s="11"/>
    </row>
    <row r="24" spans="2:8" ht="39" hidden="1" thickBot="1" x14ac:dyDescent="0.25">
      <c r="B24" s="14" t="s">
        <v>48</v>
      </c>
      <c r="C24" s="11"/>
      <c r="D24" s="11"/>
      <c r="E24" s="11"/>
      <c r="F24" s="11"/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11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11"/>
      <c r="F26" s="11"/>
      <c r="G26" s="11"/>
      <c r="H26" s="11"/>
    </row>
    <row r="27" spans="2:8" ht="51.75" hidden="1" thickBot="1" x14ac:dyDescent="0.25">
      <c r="B27" s="14" t="s">
        <v>51</v>
      </c>
      <c r="C27" s="11"/>
      <c r="D27" s="11"/>
      <c r="E27" s="11"/>
      <c r="F27" s="11"/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11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11"/>
      <c r="F29" s="11"/>
      <c r="G29" s="11"/>
      <c r="H29" s="11"/>
    </row>
    <row r="30" spans="2:8" ht="26.25" hidden="1" thickBot="1" x14ac:dyDescent="0.25">
      <c r="B30" s="14" t="s">
        <v>54</v>
      </c>
      <c r="C30" s="11"/>
      <c r="D30" s="11"/>
      <c r="E30" s="11"/>
      <c r="F30" s="11"/>
      <c r="G30" s="11"/>
      <c r="H30" s="11"/>
    </row>
    <row r="31" spans="2:8" ht="13.5" hidden="1" thickBot="1" x14ac:dyDescent="0.25">
      <c r="B31" s="14" t="s">
        <v>55</v>
      </c>
      <c r="C31" s="11"/>
      <c r="D31" s="11"/>
      <c r="E31" s="11"/>
      <c r="F31" s="11"/>
      <c r="G31" s="11"/>
      <c r="H31" s="11"/>
    </row>
    <row r="32" spans="2:8" ht="26.25" hidden="1" thickBot="1" x14ac:dyDescent="0.25">
      <c r="B32" s="14" t="s">
        <v>56</v>
      </c>
      <c r="C32" s="11"/>
      <c r="D32" s="11"/>
      <c r="E32" s="11"/>
      <c r="F32" s="11"/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11"/>
      <c r="F33" s="11"/>
      <c r="G33" s="11"/>
      <c r="H33" s="11"/>
    </row>
    <row r="34" spans="2:8" ht="26.25" hidden="1" thickBot="1" x14ac:dyDescent="0.25">
      <c r="B34" s="14" t="s">
        <v>58</v>
      </c>
      <c r="C34" s="11"/>
      <c r="D34" s="11"/>
      <c r="E34" s="11"/>
      <c r="F34" s="11"/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941917</v>
      </c>
      <c r="F38" s="9">
        <f t="shared" si="2"/>
        <v>1913314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96</v>
      </c>
      <c r="F40" s="38">
        <v>91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B632-D952-477A-9F40-699968A691C7}">
  <dimension ref="B3:H45"/>
  <sheetViews>
    <sheetView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B3" sqref="B3:H3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customHeight="1" thickBot="1" x14ac:dyDescent="0.25">
      <c r="B6" s="67" t="s">
        <v>36</v>
      </c>
      <c r="C6" s="65"/>
      <c r="D6" s="65"/>
      <c r="E6" s="65"/>
      <c r="F6" s="65"/>
      <c r="G6" s="65"/>
      <c r="H6" s="66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70683</v>
      </c>
      <c r="F10" s="9">
        <f t="shared" si="0"/>
        <v>163373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59748</v>
      </c>
      <c r="F12" s="11">
        <v>151386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10935</v>
      </c>
      <c r="F13" s="11">
        <f>11116+871</f>
        <v>11987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/>
      <c r="F14" s="11"/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0</v>
      </c>
      <c r="F16" s="9">
        <f t="shared" si="1"/>
        <v>0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hidden="1" thickBot="1" x14ac:dyDescent="0.25">
      <c r="B21" s="14" t="s">
        <v>88</v>
      </c>
      <c r="C21" s="11"/>
      <c r="D21" s="11"/>
      <c r="E21" s="11"/>
      <c r="F21" s="11"/>
      <c r="G21" s="11"/>
      <c r="H21" s="11"/>
    </row>
    <row r="22" spans="2:8" ht="39" hidden="1" thickBot="1" x14ac:dyDescent="0.25">
      <c r="B22" s="14" t="s">
        <v>46</v>
      </c>
      <c r="C22" s="11"/>
      <c r="D22" s="11"/>
      <c r="E22" s="11"/>
      <c r="F22" s="11"/>
      <c r="G22" s="11"/>
      <c r="H22" s="11"/>
    </row>
    <row r="23" spans="2:8" ht="39" hidden="1" thickBot="1" x14ac:dyDescent="0.25">
      <c r="B23" s="14" t="s">
        <v>47</v>
      </c>
      <c r="C23" s="11"/>
      <c r="D23" s="11"/>
      <c r="E23" s="11"/>
      <c r="F23" s="11"/>
      <c r="G23" s="11"/>
      <c r="H23" s="11"/>
    </row>
    <row r="24" spans="2:8" ht="39" hidden="1" thickBot="1" x14ac:dyDescent="0.25">
      <c r="B24" s="14" t="s">
        <v>48</v>
      </c>
      <c r="C24" s="11"/>
      <c r="D24" s="11"/>
      <c r="E24" s="11"/>
      <c r="F24" s="11"/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11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11"/>
      <c r="F26" s="11"/>
      <c r="G26" s="11"/>
      <c r="H26" s="11"/>
    </row>
    <row r="27" spans="2:8" ht="51.75" hidden="1" thickBot="1" x14ac:dyDescent="0.25">
      <c r="B27" s="14" t="s">
        <v>51</v>
      </c>
      <c r="C27" s="11"/>
      <c r="D27" s="11"/>
      <c r="E27" s="11"/>
      <c r="F27" s="11"/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11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11"/>
      <c r="F29" s="11"/>
      <c r="G29" s="11"/>
      <c r="H29" s="11"/>
    </row>
    <row r="30" spans="2:8" ht="26.25" hidden="1" thickBot="1" x14ac:dyDescent="0.25">
      <c r="B30" s="14" t="s">
        <v>54</v>
      </c>
      <c r="C30" s="11"/>
      <c r="D30" s="11"/>
      <c r="E30" s="11"/>
      <c r="F30" s="11"/>
      <c r="G30" s="11"/>
      <c r="H30" s="11"/>
    </row>
    <row r="31" spans="2:8" ht="13.5" hidden="1" thickBot="1" x14ac:dyDescent="0.25">
      <c r="B31" s="14" t="s">
        <v>55</v>
      </c>
      <c r="C31" s="11"/>
      <c r="D31" s="11"/>
      <c r="E31" s="11"/>
      <c r="F31" s="11"/>
      <c r="G31" s="11"/>
      <c r="H31" s="11"/>
    </row>
    <row r="32" spans="2:8" ht="26.25" hidden="1" thickBot="1" x14ac:dyDescent="0.25">
      <c r="B32" s="14" t="s">
        <v>56</v>
      </c>
      <c r="C32" s="11"/>
      <c r="D32" s="11"/>
      <c r="E32" s="11"/>
      <c r="F32" s="11"/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11"/>
      <c r="F33" s="11"/>
      <c r="G33" s="11"/>
      <c r="H33" s="11"/>
    </row>
    <row r="34" spans="2:8" ht="26.25" hidden="1" thickBot="1" x14ac:dyDescent="0.25">
      <c r="B34" s="14" t="s">
        <v>58</v>
      </c>
      <c r="C34" s="11"/>
      <c r="D34" s="11"/>
      <c r="E34" s="11"/>
      <c r="F34" s="11"/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70683</v>
      </c>
      <c r="F38" s="9">
        <f t="shared" si="2"/>
        <v>163373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89</v>
      </c>
      <c r="F40" s="38">
        <v>91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07C1F-76E6-429D-9E15-4644CA87F946}">
  <dimension ref="B3:H45"/>
  <sheetViews>
    <sheetView tabSelected="1"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F1" sqref="F1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customHeight="1" thickBot="1" x14ac:dyDescent="0.25">
      <c r="B6" s="68" t="s">
        <v>37</v>
      </c>
      <c r="C6" s="69"/>
      <c r="D6" s="69"/>
      <c r="E6" s="69"/>
      <c r="F6" s="69"/>
      <c r="G6" s="69"/>
      <c r="H6" s="70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5100154</v>
      </c>
      <c r="F10" s="9">
        <f t="shared" si="0"/>
        <v>11883639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4469129</v>
      </c>
      <c r="F12" s="11">
        <v>9063807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630373</v>
      </c>
      <c r="F13" s="11">
        <f>1454787+1363901-813</f>
        <v>2817875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>
        <v>652</v>
      </c>
      <c r="F14" s="11">
        <v>1957</v>
      </c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668044</v>
      </c>
      <c r="F16" s="9">
        <f t="shared" si="1"/>
        <v>4506065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thickBot="1" x14ac:dyDescent="0.25">
      <c r="B21" s="14" t="s">
        <v>88</v>
      </c>
      <c r="C21" s="11"/>
      <c r="D21" s="11"/>
      <c r="E21" s="37">
        <v>529796</v>
      </c>
      <c r="F21" s="11">
        <v>4097846</v>
      </c>
      <c r="G21" s="11"/>
      <c r="H21" s="11"/>
    </row>
    <row r="22" spans="2:8" ht="39" thickBot="1" x14ac:dyDescent="0.25">
      <c r="B22" s="14" t="s">
        <v>46</v>
      </c>
      <c r="C22" s="11"/>
      <c r="D22" s="11"/>
      <c r="E22" s="37">
        <f>14371+822</f>
        <v>15193</v>
      </c>
      <c r="F22" s="11">
        <f>34535+2457</f>
        <v>36992</v>
      </c>
      <c r="G22" s="11"/>
      <c r="H22" s="11"/>
    </row>
    <row r="23" spans="2:8" ht="39" thickBot="1" x14ac:dyDescent="0.25">
      <c r="B23" s="14" t="s">
        <v>47</v>
      </c>
      <c r="C23" s="11"/>
      <c r="D23" s="11"/>
      <c r="E23" s="37"/>
      <c r="F23" s="11">
        <v>154312</v>
      </c>
      <c r="G23" s="11"/>
      <c r="H23" s="11"/>
    </row>
    <row r="24" spans="2:8" ht="39" thickBot="1" x14ac:dyDescent="0.25">
      <c r="B24" s="14" t="s">
        <v>48</v>
      </c>
      <c r="C24" s="11"/>
      <c r="D24" s="11"/>
      <c r="E24" s="37">
        <v>956</v>
      </c>
      <c r="F24" s="11">
        <v>956</v>
      </c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37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37"/>
      <c r="F26" s="11"/>
      <c r="G26" s="11"/>
      <c r="H26" s="11"/>
    </row>
    <row r="27" spans="2:8" ht="51.75" thickBot="1" x14ac:dyDescent="0.25">
      <c r="B27" s="14" t="s">
        <v>51</v>
      </c>
      <c r="C27" s="11"/>
      <c r="D27" s="11"/>
      <c r="E27" s="37">
        <v>44706</v>
      </c>
      <c r="F27" s="11">
        <v>44706</v>
      </c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37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37"/>
      <c r="F29" s="11"/>
      <c r="G29" s="11"/>
      <c r="H29" s="11"/>
    </row>
    <row r="30" spans="2:8" ht="26.25" thickBot="1" x14ac:dyDescent="0.25">
      <c r="B30" s="14" t="s">
        <v>54</v>
      </c>
      <c r="C30" s="11"/>
      <c r="D30" s="11"/>
      <c r="E30" s="37">
        <v>1283</v>
      </c>
      <c r="F30" s="11">
        <v>1283</v>
      </c>
      <c r="G30" s="11"/>
      <c r="H30" s="11"/>
    </row>
    <row r="31" spans="2:8" ht="13.5" thickBot="1" x14ac:dyDescent="0.25">
      <c r="B31" s="14" t="s">
        <v>55</v>
      </c>
      <c r="C31" s="11"/>
      <c r="D31" s="11"/>
      <c r="E31" s="37">
        <v>76110</v>
      </c>
      <c r="F31" s="11">
        <v>169970</v>
      </c>
      <c r="G31" s="11"/>
      <c r="H31" s="11"/>
    </row>
    <row r="32" spans="2:8" ht="26.25" hidden="1" thickBot="1" x14ac:dyDescent="0.25">
      <c r="B32" s="14" t="s">
        <v>56</v>
      </c>
      <c r="C32" s="11"/>
      <c r="D32" s="11"/>
      <c r="E32" s="37"/>
      <c r="F32" s="11"/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37"/>
      <c r="F33" s="11"/>
      <c r="G33" s="11"/>
      <c r="H33" s="11"/>
    </row>
    <row r="34" spans="2:8" ht="26.25" hidden="1" thickBot="1" x14ac:dyDescent="0.25">
      <c r="B34" s="14" t="s">
        <v>58</v>
      </c>
      <c r="C34" s="11"/>
      <c r="D34" s="11"/>
      <c r="E34" s="37"/>
      <c r="F34" s="11"/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5768198</v>
      </c>
      <c r="F38" s="9">
        <f t="shared" si="2"/>
        <v>16389704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812</v>
      </c>
      <c r="F40" s="38">
        <v>815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F761-A196-40B9-AF3B-3C898D93B7B1}">
  <dimension ref="B3:H45"/>
  <sheetViews>
    <sheetView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B3" sqref="B3:H3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customHeight="1" thickBot="1" x14ac:dyDescent="0.25">
      <c r="B6" s="67" t="s">
        <v>38</v>
      </c>
      <c r="C6" s="65"/>
      <c r="D6" s="65"/>
      <c r="E6" s="65"/>
      <c r="F6" s="65"/>
      <c r="G6" s="65"/>
      <c r="H6" s="66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48456</v>
      </c>
      <c r="F10" s="9">
        <f t="shared" si="0"/>
        <v>98365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48404</v>
      </c>
      <c r="F12" s="11">
        <v>98261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52</v>
      </c>
      <c r="F13" s="11">
        <v>104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/>
      <c r="F14" s="11"/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13811898</v>
      </c>
      <c r="F16" s="9">
        <f t="shared" si="1"/>
        <v>24470779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hidden="1" thickBot="1" x14ac:dyDescent="0.25">
      <c r="B21" s="14" t="s">
        <v>88</v>
      </c>
      <c r="C21" s="11"/>
      <c r="D21" s="11"/>
      <c r="E21" s="11"/>
      <c r="F21" s="11"/>
      <c r="G21" s="11"/>
      <c r="H21" s="11"/>
    </row>
    <row r="22" spans="2:8" ht="39" hidden="1" thickBot="1" x14ac:dyDescent="0.25">
      <c r="B22" s="14" t="s">
        <v>46</v>
      </c>
      <c r="C22" s="11"/>
      <c r="D22" s="11"/>
      <c r="E22" s="11"/>
      <c r="F22" s="11"/>
      <c r="G22" s="11"/>
      <c r="H22" s="11"/>
    </row>
    <row r="23" spans="2:8" ht="39" hidden="1" thickBot="1" x14ac:dyDescent="0.25">
      <c r="B23" s="14" t="s">
        <v>47</v>
      </c>
      <c r="C23" s="11"/>
      <c r="D23" s="11"/>
      <c r="E23" s="11"/>
      <c r="F23" s="11"/>
      <c r="G23" s="11"/>
      <c r="H23" s="11"/>
    </row>
    <row r="24" spans="2:8" ht="39" hidden="1" thickBot="1" x14ac:dyDescent="0.25">
      <c r="B24" s="14" t="s">
        <v>48</v>
      </c>
      <c r="C24" s="11"/>
      <c r="D24" s="11"/>
      <c r="E24" s="11"/>
      <c r="F24" s="11"/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11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11"/>
      <c r="F26" s="11"/>
      <c r="G26" s="11"/>
      <c r="H26" s="11"/>
    </row>
    <row r="27" spans="2:8" ht="51.75" hidden="1" thickBot="1" x14ac:dyDescent="0.25">
      <c r="B27" s="14" t="s">
        <v>51</v>
      </c>
      <c r="C27" s="11"/>
      <c r="D27" s="11"/>
      <c r="E27" s="11"/>
      <c r="F27" s="11"/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11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11"/>
      <c r="F29" s="11"/>
      <c r="G29" s="11"/>
      <c r="H29" s="11"/>
    </row>
    <row r="30" spans="2:8" ht="26.25" hidden="1" thickBot="1" x14ac:dyDescent="0.25">
      <c r="B30" s="14" t="s">
        <v>54</v>
      </c>
      <c r="C30" s="11"/>
      <c r="D30" s="11"/>
      <c r="E30" s="11"/>
      <c r="F30" s="11"/>
      <c r="G30" s="11"/>
      <c r="H30" s="11"/>
    </row>
    <row r="31" spans="2:8" ht="13.5" hidden="1" thickBot="1" x14ac:dyDescent="0.25">
      <c r="B31" s="14" t="s">
        <v>55</v>
      </c>
      <c r="C31" s="11"/>
      <c r="D31" s="11"/>
      <c r="E31" s="11"/>
      <c r="F31" s="11"/>
      <c r="G31" s="11"/>
      <c r="H31" s="11"/>
    </row>
    <row r="32" spans="2:8" ht="26.25" thickBot="1" x14ac:dyDescent="0.25">
      <c r="B32" s="14" t="s">
        <v>56</v>
      </c>
      <c r="C32" s="11"/>
      <c r="D32" s="11"/>
      <c r="E32" s="11">
        <v>13811898</v>
      </c>
      <c r="F32" s="11">
        <v>24470779</v>
      </c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11"/>
      <c r="F33" s="11"/>
      <c r="G33" s="11"/>
      <c r="H33" s="11"/>
    </row>
    <row r="34" spans="2:8" ht="26.25" hidden="1" thickBot="1" x14ac:dyDescent="0.25">
      <c r="B34" s="14" t="s">
        <v>58</v>
      </c>
      <c r="C34" s="11"/>
      <c r="D34" s="11"/>
      <c r="E34" s="11"/>
      <c r="F34" s="11"/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13860354</v>
      </c>
      <c r="F38" s="9">
        <f t="shared" si="2"/>
        <v>24569144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5</v>
      </c>
      <c r="F40" s="38">
        <v>5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919E-8003-48D9-B350-22C6FD4063C4}">
  <dimension ref="B3:H45"/>
  <sheetViews>
    <sheetView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B3" sqref="B3:H3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customHeight="1" thickBot="1" x14ac:dyDescent="0.25">
      <c r="B6" s="67" t="s">
        <v>39</v>
      </c>
      <c r="C6" s="65"/>
      <c r="D6" s="65"/>
      <c r="E6" s="65"/>
      <c r="F6" s="65"/>
      <c r="G6" s="65"/>
      <c r="H6" s="66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1623842</v>
      </c>
      <c r="F10" s="9">
        <f t="shared" si="0"/>
        <v>3298627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1528542</v>
      </c>
      <c r="F12" s="11">
        <v>3074155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93674</v>
      </c>
      <c r="F13" s="11">
        <f>206712+3322</f>
        <v>210034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>
        <v>1626</v>
      </c>
      <c r="F14" s="11">
        <v>14438</v>
      </c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0</v>
      </c>
      <c r="F16" s="9">
        <f t="shared" si="1"/>
        <v>0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hidden="1" thickBot="1" x14ac:dyDescent="0.25">
      <c r="B21" s="14" t="s">
        <v>88</v>
      </c>
      <c r="C21" s="11"/>
      <c r="D21" s="11"/>
      <c r="E21" s="11"/>
      <c r="F21" s="11"/>
      <c r="G21" s="11"/>
      <c r="H21" s="11"/>
    </row>
    <row r="22" spans="2:8" ht="39" hidden="1" thickBot="1" x14ac:dyDescent="0.25">
      <c r="B22" s="14" t="s">
        <v>46</v>
      </c>
      <c r="C22" s="11"/>
      <c r="D22" s="11"/>
      <c r="E22" s="11"/>
      <c r="F22" s="11"/>
      <c r="G22" s="11"/>
      <c r="H22" s="11"/>
    </row>
    <row r="23" spans="2:8" ht="39" hidden="1" thickBot="1" x14ac:dyDescent="0.25">
      <c r="B23" s="14" t="s">
        <v>47</v>
      </c>
      <c r="C23" s="11"/>
      <c r="D23" s="11"/>
      <c r="E23" s="11"/>
      <c r="F23" s="11"/>
      <c r="G23" s="11"/>
      <c r="H23" s="11"/>
    </row>
    <row r="24" spans="2:8" ht="39" hidden="1" thickBot="1" x14ac:dyDescent="0.25">
      <c r="B24" s="14" t="s">
        <v>48</v>
      </c>
      <c r="C24" s="11"/>
      <c r="D24" s="11"/>
      <c r="E24" s="11"/>
      <c r="F24" s="11"/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11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11"/>
      <c r="F26" s="11"/>
      <c r="G26" s="11"/>
      <c r="H26" s="11"/>
    </row>
    <row r="27" spans="2:8" ht="51.75" hidden="1" thickBot="1" x14ac:dyDescent="0.25">
      <c r="B27" s="14" t="s">
        <v>51</v>
      </c>
      <c r="C27" s="11"/>
      <c r="D27" s="11"/>
      <c r="E27" s="11"/>
      <c r="F27" s="11"/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11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11"/>
      <c r="F29" s="11"/>
      <c r="G29" s="11"/>
      <c r="H29" s="11"/>
    </row>
    <row r="30" spans="2:8" ht="26.25" hidden="1" thickBot="1" x14ac:dyDescent="0.25">
      <c r="B30" s="14" t="s">
        <v>54</v>
      </c>
      <c r="C30" s="11"/>
      <c r="D30" s="11"/>
      <c r="E30" s="11"/>
      <c r="F30" s="11"/>
      <c r="G30" s="11"/>
      <c r="H30" s="11"/>
    </row>
    <row r="31" spans="2:8" ht="13.5" hidden="1" thickBot="1" x14ac:dyDescent="0.25">
      <c r="B31" s="14" t="s">
        <v>55</v>
      </c>
      <c r="C31" s="11"/>
      <c r="D31" s="11"/>
      <c r="E31" s="11"/>
      <c r="F31" s="11"/>
      <c r="G31" s="11"/>
      <c r="H31" s="11"/>
    </row>
    <row r="32" spans="2:8" ht="26.25" hidden="1" thickBot="1" x14ac:dyDescent="0.25">
      <c r="B32" s="14" t="s">
        <v>56</v>
      </c>
      <c r="C32" s="11"/>
      <c r="D32" s="11"/>
      <c r="E32" s="11"/>
      <c r="F32" s="11"/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11"/>
      <c r="F33" s="11"/>
      <c r="G33" s="11"/>
      <c r="H33" s="11"/>
    </row>
    <row r="34" spans="2:8" ht="26.25" hidden="1" thickBot="1" x14ac:dyDescent="0.25">
      <c r="B34" s="14" t="s">
        <v>58</v>
      </c>
      <c r="C34" s="11"/>
      <c r="D34" s="11"/>
      <c r="E34" s="11"/>
      <c r="F34" s="11"/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1623842</v>
      </c>
      <c r="F38" s="9">
        <f t="shared" si="2"/>
        <v>3298627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318</v>
      </c>
      <c r="F40" s="38">
        <v>318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CAEA5-CF25-4830-8DFF-6F23E21E43FE}">
  <dimension ref="B3:H45"/>
  <sheetViews>
    <sheetView zoomScale="115" zoomScaleNormal="115" workbookViewId="0">
      <pane xSplit="2" ySplit="10" topLeftCell="C11" activePane="bottomRight" state="frozen"/>
      <selection activeCell="B5" sqref="B5:H5"/>
      <selection pane="topRight" activeCell="B5" sqref="B5:H5"/>
      <selection pane="bottomLeft" activeCell="B5" sqref="B5:H5"/>
      <selection pane="bottomRight" activeCell="B3" sqref="B3:H3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8" ht="15.75" x14ac:dyDescent="0.2">
      <c r="B3" s="56" t="s">
        <v>0</v>
      </c>
      <c r="C3" s="56"/>
      <c r="D3" s="56"/>
      <c r="E3" s="56"/>
      <c r="F3" s="56"/>
      <c r="G3" s="56"/>
      <c r="H3" s="56"/>
    </row>
    <row r="4" spans="2:8" ht="15.75" x14ac:dyDescent="0.2">
      <c r="B4" s="57" t="s">
        <v>89</v>
      </c>
      <c r="C4" s="57"/>
      <c r="D4" s="57"/>
      <c r="E4" s="57"/>
      <c r="F4" s="57"/>
      <c r="G4" s="57"/>
      <c r="H4" s="57"/>
    </row>
    <row r="5" spans="2:8" ht="13.5" thickBot="1" x14ac:dyDescent="0.25">
      <c r="B5" s="58" t="s">
        <v>1</v>
      </c>
      <c r="C5" s="58"/>
      <c r="D5" s="58"/>
      <c r="E5" s="58"/>
      <c r="F5" s="58"/>
      <c r="G5" s="58"/>
      <c r="H5" s="58"/>
    </row>
    <row r="6" spans="2:8" ht="13.5" customHeight="1" thickBot="1" x14ac:dyDescent="0.25">
      <c r="B6" s="67" t="s">
        <v>40</v>
      </c>
      <c r="C6" s="65"/>
      <c r="D6" s="65"/>
      <c r="E6" s="65"/>
      <c r="F6" s="65"/>
      <c r="G6" s="65"/>
      <c r="H6" s="66"/>
    </row>
    <row r="7" spans="2:8" ht="12.75" customHeight="1" x14ac:dyDescent="0.2">
      <c r="B7" s="2" t="s">
        <v>2</v>
      </c>
      <c r="C7" s="53" t="s">
        <v>26</v>
      </c>
      <c r="D7" s="50" t="s">
        <v>27</v>
      </c>
      <c r="E7" s="3" t="s">
        <v>4</v>
      </c>
      <c r="F7" s="3" t="s">
        <v>4</v>
      </c>
      <c r="G7" s="3" t="s">
        <v>4</v>
      </c>
      <c r="H7" s="3" t="s">
        <v>4</v>
      </c>
    </row>
    <row r="8" spans="2:8" x14ac:dyDescent="0.2">
      <c r="B8" s="2" t="s">
        <v>32</v>
      </c>
      <c r="C8" s="54"/>
      <c r="D8" s="51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5"/>
      <c r="C9" s="55"/>
      <c r="D9" s="52"/>
      <c r="E9" s="6" t="s">
        <v>28</v>
      </c>
      <c r="F9" s="7" t="s">
        <v>29</v>
      </c>
      <c r="G9" s="7" t="s">
        <v>30</v>
      </c>
      <c r="H9" s="7" t="s">
        <v>31</v>
      </c>
    </row>
    <row r="10" spans="2:8" ht="13.5" thickBot="1" x14ac:dyDescent="0.25">
      <c r="B10" s="8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9997100</v>
      </c>
      <c r="F10" s="9">
        <f t="shared" si="0"/>
        <v>11900807</v>
      </c>
      <c r="G10" s="9">
        <f t="shared" si="0"/>
        <v>0</v>
      </c>
      <c r="H10" s="9">
        <f t="shared" si="0"/>
        <v>0</v>
      </c>
    </row>
    <row r="11" spans="2:8" ht="13.5" thickBot="1" x14ac:dyDescent="0.25">
      <c r="B11" s="10" t="s">
        <v>7</v>
      </c>
      <c r="C11" s="11"/>
      <c r="D11" s="11"/>
      <c r="E11" s="11"/>
      <c r="F11" s="11"/>
      <c r="G11" s="11"/>
      <c r="H11" s="11"/>
    </row>
    <row r="12" spans="2:8" ht="13.5" thickBot="1" x14ac:dyDescent="0.25">
      <c r="B12" s="12" t="s">
        <v>8</v>
      </c>
      <c r="C12" s="11"/>
      <c r="D12" s="11"/>
      <c r="E12" s="11">
        <v>1333844</v>
      </c>
      <c r="F12" s="11">
        <v>2700179</v>
      </c>
      <c r="G12" s="11"/>
      <c r="H12" s="11"/>
    </row>
    <row r="13" spans="2:8" ht="13.5" thickBot="1" x14ac:dyDescent="0.25">
      <c r="B13" s="12" t="s">
        <v>9</v>
      </c>
      <c r="C13" s="11"/>
      <c r="D13" s="11"/>
      <c r="E13" s="11">
        <v>8663256</v>
      </c>
      <c r="F13" s="11">
        <f>9025673+174955</f>
        <v>9200628</v>
      </c>
      <c r="G13" s="11"/>
      <c r="H13" s="11"/>
    </row>
    <row r="14" spans="2:8" ht="13.5" thickBot="1" x14ac:dyDescent="0.25">
      <c r="B14" s="12" t="s">
        <v>10</v>
      </c>
      <c r="C14" s="11"/>
      <c r="D14" s="11"/>
      <c r="E14" s="11"/>
      <c r="F14" s="11"/>
      <c r="G14" s="11"/>
      <c r="H14" s="11"/>
    </row>
    <row r="15" spans="2:8" ht="13.5" thickBot="1" x14ac:dyDescent="0.25">
      <c r="B15" s="10"/>
      <c r="C15" s="11"/>
      <c r="D15" s="11"/>
      <c r="E15" s="11"/>
      <c r="F15" s="11"/>
      <c r="G15" s="11"/>
      <c r="H15" s="11"/>
    </row>
    <row r="16" spans="2:8" s="13" customFormat="1" ht="26.25" thickBot="1" x14ac:dyDescent="0.25">
      <c r="B16" s="8" t="s">
        <v>11</v>
      </c>
      <c r="C16" s="9">
        <f>+SUM(C17:C37)</f>
        <v>0</v>
      </c>
      <c r="D16" s="9">
        <f t="shared" ref="D16:H16" si="1">+SUM(D17:D37)</f>
        <v>0</v>
      </c>
      <c r="E16" s="9">
        <f t="shared" si="1"/>
        <v>3672</v>
      </c>
      <c r="F16" s="9">
        <f t="shared" si="1"/>
        <v>196633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10" t="s">
        <v>18</v>
      </c>
      <c r="C17" s="11"/>
      <c r="D17" s="11"/>
      <c r="E17" s="11"/>
      <c r="F17" s="11"/>
      <c r="G17" s="11"/>
      <c r="H17" s="11"/>
    </row>
    <row r="18" spans="2:8" ht="39" hidden="1" thickBot="1" x14ac:dyDescent="0.25">
      <c r="B18" s="14" t="s">
        <v>43</v>
      </c>
      <c r="C18" s="11"/>
      <c r="D18" s="11"/>
      <c r="E18" s="11"/>
      <c r="F18" s="11"/>
      <c r="G18" s="11"/>
      <c r="H18" s="11"/>
    </row>
    <row r="19" spans="2:8" ht="26.25" hidden="1" thickBot="1" x14ac:dyDescent="0.25">
      <c r="B19" s="14" t="s">
        <v>44</v>
      </c>
      <c r="C19" s="11"/>
      <c r="D19" s="11"/>
      <c r="E19" s="11"/>
      <c r="F19" s="11"/>
      <c r="G19" s="11"/>
      <c r="H19" s="11"/>
    </row>
    <row r="20" spans="2:8" ht="13.5" hidden="1" thickBot="1" x14ac:dyDescent="0.25">
      <c r="B20" s="14" t="s">
        <v>45</v>
      </c>
      <c r="C20" s="11"/>
      <c r="D20" s="11"/>
      <c r="E20" s="11"/>
      <c r="F20" s="11"/>
      <c r="G20" s="11"/>
      <c r="H20" s="11"/>
    </row>
    <row r="21" spans="2:8" ht="13.5" thickBot="1" x14ac:dyDescent="0.25">
      <c r="B21" s="14" t="s">
        <v>88</v>
      </c>
      <c r="C21" s="11"/>
      <c r="D21" s="11"/>
      <c r="E21" s="11">
        <v>3672</v>
      </c>
      <c r="F21" s="11">
        <v>196633</v>
      </c>
      <c r="G21" s="11"/>
      <c r="H21" s="11"/>
    </row>
    <row r="22" spans="2:8" ht="39" hidden="1" thickBot="1" x14ac:dyDescent="0.25">
      <c r="B22" s="14" t="s">
        <v>46</v>
      </c>
      <c r="C22" s="11"/>
      <c r="D22" s="11"/>
      <c r="E22" s="11"/>
      <c r="F22" s="11"/>
      <c r="G22" s="11"/>
      <c r="H22" s="11"/>
    </row>
    <row r="23" spans="2:8" ht="39" hidden="1" thickBot="1" x14ac:dyDescent="0.25">
      <c r="B23" s="14" t="s">
        <v>47</v>
      </c>
      <c r="C23" s="11"/>
      <c r="D23" s="11"/>
      <c r="E23" s="11"/>
      <c r="F23" s="11"/>
      <c r="G23" s="11"/>
      <c r="H23" s="11"/>
    </row>
    <row r="24" spans="2:8" ht="39" hidden="1" thickBot="1" x14ac:dyDescent="0.25">
      <c r="B24" s="14" t="s">
        <v>48</v>
      </c>
      <c r="C24" s="11"/>
      <c r="D24" s="11"/>
      <c r="E24" s="11"/>
      <c r="F24" s="11"/>
      <c r="G24" s="11"/>
      <c r="H24" s="11"/>
    </row>
    <row r="25" spans="2:8" ht="51.75" hidden="1" thickBot="1" x14ac:dyDescent="0.25">
      <c r="B25" s="14" t="s">
        <v>49</v>
      </c>
      <c r="C25" s="11"/>
      <c r="D25" s="11"/>
      <c r="E25" s="11"/>
      <c r="F25" s="11"/>
      <c r="G25" s="11"/>
      <c r="H25" s="11"/>
    </row>
    <row r="26" spans="2:8" ht="39" hidden="1" thickBot="1" x14ac:dyDescent="0.25">
      <c r="B26" s="14" t="s">
        <v>50</v>
      </c>
      <c r="C26" s="11"/>
      <c r="D26" s="11"/>
      <c r="E26" s="11"/>
      <c r="F26" s="11"/>
      <c r="G26" s="11"/>
      <c r="H26" s="11"/>
    </row>
    <row r="27" spans="2:8" ht="51.75" hidden="1" thickBot="1" x14ac:dyDescent="0.25">
      <c r="B27" s="14" t="s">
        <v>51</v>
      </c>
      <c r="C27" s="11"/>
      <c r="D27" s="11"/>
      <c r="E27" s="11"/>
      <c r="F27" s="11"/>
      <c r="G27" s="11"/>
      <c r="H27" s="11"/>
    </row>
    <row r="28" spans="2:8" ht="51.75" hidden="1" thickBot="1" x14ac:dyDescent="0.25">
      <c r="B28" s="14" t="s">
        <v>52</v>
      </c>
      <c r="C28" s="11"/>
      <c r="D28" s="11"/>
      <c r="E28" s="11"/>
      <c r="F28" s="11"/>
      <c r="G28" s="11"/>
      <c r="H28" s="11"/>
    </row>
    <row r="29" spans="2:8" ht="26.25" hidden="1" thickBot="1" x14ac:dyDescent="0.25">
      <c r="B29" s="14" t="s">
        <v>53</v>
      </c>
      <c r="C29" s="11"/>
      <c r="D29" s="11"/>
      <c r="E29" s="11"/>
      <c r="F29" s="11"/>
      <c r="G29" s="11"/>
      <c r="H29" s="11"/>
    </row>
    <row r="30" spans="2:8" ht="26.25" hidden="1" thickBot="1" x14ac:dyDescent="0.25">
      <c r="B30" s="14" t="s">
        <v>54</v>
      </c>
      <c r="C30" s="11"/>
      <c r="D30" s="11"/>
      <c r="E30" s="11"/>
      <c r="F30" s="11"/>
      <c r="G30" s="11"/>
      <c r="H30" s="11"/>
    </row>
    <row r="31" spans="2:8" ht="13.5" hidden="1" thickBot="1" x14ac:dyDescent="0.25">
      <c r="B31" s="14" t="s">
        <v>55</v>
      </c>
      <c r="C31" s="11"/>
      <c r="D31" s="11"/>
      <c r="E31" s="11"/>
      <c r="F31" s="11"/>
      <c r="G31" s="11"/>
      <c r="H31" s="11"/>
    </row>
    <row r="32" spans="2:8" ht="26.25" hidden="1" thickBot="1" x14ac:dyDescent="0.25">
      <c r="B32" s="14" t="s">
        <v>56</v>
      </c>
      <c r="C32" s="11"/>
      <c r="D32" s="11"/>
      <c r="E32" s="11"/>
      <c r="F32" s="11"/>
      <c r="G32" s="11"/>
      <c r="H32" s="11"/>
    </row>
    <row r="33" spans="2:8" ht="13.5" hidden="1" thickBot="1" x14ac:dyDescent="0.25">
      <c r="B33" s="14" t="s">
        <v>57</v>
      </c>
      <c r="C33" s="11"/>
      <c r="D33" s="11"/>
      <c r="E33" s="11"/>
      <c r="F33" s="11"/>
      <c r="G33" s="11"/>
      <c r="H33" s="11"/>
    </row>
    <row r="34" spans="2:8" ht="26.25" hidden="1" thickBot="1" x14ac:dyDescent="0.25">
      <c r="B34" s="14" t="s">
        <v>58</v>
      </c>
      <c r="C34" s="11"/>
      <c r="D34" s="11"/>
      <c r="E34" s="11"/>
      <c r="F34" s="11"/>
      <c r="G34" s="11"/>
      <c r="H34" s="11"/>
    </row>
    <row r="35" spans="2:8" ht="13.5" hidden="1" thickBot="1" x14ac:dyDescent="0.25">
      <c r="B35" s="10"/>
      <c r="C35" s="11"/>
      <c r="D35" s="11"/>
      <c r="E35" s="11"/>
      <c r="F35" s="11"/>
      <c r="G35" s="11"/>
      <c r="H35" s="11"/>
    </row>
    <row r="36" spans="2:8" ht="13.5" hidden="1" thickBot="1" x14ac:dyDescent="0.25">
      <c r="B36" s="10"/>
      <c r="C36" s="11"/>
      <c r="D36" s="11"/>
      <c r="E36" s="11"/>
      <c r="F36" s="11"/>
      <c r="G36" s="11"/>
      <c r="H36" s="11"/>
    </row>
    <row r="37" spans="2:8" ht="13.5" thickBot="1" x14ac:dyDescent="0.25">
      <c r="B37" s="10"/>
      <c r="C37" s="11"/>
      <c r="D37" s="11"/>
      <c r="E37" s="11"/>
      <c r="F37" s="11"/>
      <c r="G37" s="11"/>
      <c r="H37" s="11"/>
    </row>
    <row r="38" spans="2:8" ht="13.5" thickBot="1" x14ac:dyDescent="0.25">
      <c r="B38" s="8" t="s">
        <v>12</v>
      </c>
      <c r="C38" s="9">
        <f>+C16+C10</f>
        <v>0</v>
      </c>
      <c r="D38" s="9">
        <f t="shared" ref="D38:H38" si="2">+D16+D10</f>
        <v>0</v>
      </c>
      <c r="E38" s="9">
        <f t="shared" si="2"/>
        <v>10000772</v>
      </c>
      <c r="F38" s="9">
        <f t="shared" si="2"/>
        <v>12097440</v>
      </c>
      <c r="G38" s="9">
        <f t="shared" si="2"/>
        <v>0</v>
      </c>
      <c r="H38" s="9">
        <f t="shared" si="2"/>
        <v>0</v>
      </c>
    </row>
    <row r="39" spans="2:8" ht="13.5" thickBot="1" x14ac:dyDescent="0.25">
      <c r="B39" s="10"/>
      <c r="C39" s="11"/>
      <c r="D39" s="11"/>
      <c r="E39" s="11"/>
      <c r="F39" s="11"/>
      <c r="G39" s="11"/>
      <c r="H39" s="11"/>
    </row>
    <row r="40" spans="2:8" ht="13.5" thickBot="1" x14ac:dyDescent="0.25">
      <c r="B40" s="10" t="s">
        <v>13</v>
      </c>
      <c r="C40" s="38"/>
      <c r="D40" s="38"/>
      <c r="E40" s="38">
        <v>165</v>
      </c>
      <c r="F40" s="38">
        <v>167</v>
      </c>
      <c r="G40" s="38"/>
      <c r="H40" s="38"/>
    </row>
    <row r="41" spans="2:8" ht="15.75" x14ac:dyDescent="0.2">
      <c r="B41" s="15"/>
    </row>
    <row r="42" spans="2:8" x14ac:dyDescent="0.2">
      <c r="B42" s="62" t="s">
        <v>24</v>
      </c>
      <c r="C42" s="63"/>
      <c r="D42" s="63"/>
      <c r="E42" s="63"/>
      <c r="F42" s="63"/>
      <c r="G42" s="63"/>
      <c r="H42" s="63"/>
    </row>
    <row r="43" spans="2:8" x14ac:dyDescent="0.2">
      <c r="B43" s="63"/>
      <c r="C43" s="63"/>
      <c r="D43" s="63"/>
      <c r="E43" s="63"/>
      <c r="F43" s="63"/>
      <c r="G43" s="63"/>
      <c r="H43" s="63"/>
    </row>
    <row r="45" spans="2:8" ht="15.75" x14ac:dyDescent="0.2">
      <c r="B45" s="15"/>
    </row>
  </sheetData>
  <mergeCells count="7">
    <mergeCell ref="B42:H43"/>
    <mergeCell ref="B3:H3"/>
    <mergeCell ref="B4:H4"/>
    <mergeCell ref="B5:H5"/>
    <mergeCell ref="B6:H6"/>
    <mergeCell ref="C7:C9"/>
    <mergeCell ref="D7:D9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политики+програми</vt:lpstr>
      <vt:lpstr>Програми - ОБЩО</vt:lpstr>
      <vt:lpstr>Програма 1</vt:lpstr>
      <vt:lpstr>Програма 2</vt:lpstr>
      <vt:lpstr>Програма 3</vt:lpstr>
      <vt:lpstr>Програма 4</vt:lpstr>
      <vt:lpstr>Програма 5</vt:lpstr>
      <vt:lpstr>Програма 6</vt:lpstr>
      <vt:lpstr>Програма 7</vt:lpstr>
      <vt:lpstr>Програма 8</vt:lpstr>
      <vt:lpstr>Програма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Валерия Димитрова</cp:lastModifiedBy>
  <dcterms:created xsi:type="dcterms:W3CDTF">2016-04-01T09:51:31Z</dcterms:created>
  <dcterms:modified xsi:type="dcterms:W3CDTF">2026-07-28T13:18:36Z</dcterms:modified>
</cp:coreProperties>
</file>